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FIARCA\DICIEMBRE\3011_FIARCA_CPA_2025\"/>
    </mc:Choice>
  </mc:AlternateContent>
  <xr:revisionPtr revIDLastSave="0" documentId="13_ncr:1_{396D0D61-A73B-4F0C-8D9E-94901870B745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ACT" sheetId="36" r:id="rId1"/>
    <sheet name="ESF" sheetId="35" r:id="rId2"/>
    <sheet name="VHP" sheetId="37" r:id="rId3"/>
    <sheet name="CSF" sheetId="38" r:id="rId4"/>
    <sheet name="EFE" sheetId="39" r:id="rId5"/>
    <sheet name="EAA" sheetId="40" r:id="rId6"/>
    <sheet name="ADP" sheetId="41" r:id="rId7"/>
    <sheet name="IPC" sheetId="12" r:id="rId8"/>
    <sheet name="Notas a los Edos Financieros" sheetId="67" r:id="rId9"/>
    <sheet name="Notas ACT" sheetId="68" r:id="rId10"/>
    <sheet name="Notas ESF" sheetId="69" r:id="rId11"/>
    <sheet name="Notas VHP" sheetId="70" r:id="rId12"/>
    <sheet name="Notas EFE" sheetId="71" r:id="rId13"/>
    <sheet name="Conciliacion_Ig" sheetId="72" r:id="rId14"/>
    <sheet name="Conciliacion_Eg" sheetId="73" r:id="rId15"/>
    <sheet name="Memoria" sheetId="74" r:id="rId16"/>
    <sheet name="EAI" sheetId="75" r:id="rId17"/>
    <sheet name="EAI-C" sheetId="81" r:id="rId18"/>
    <sheet name="EAE-COG" sheetId="76" r:id="rId19"/>
    <sheet name="EAE-CA" sheetId="33" r:id="rId20"/>
    <sheet name="EAE-CTG" sheetId="24" r:id="rId21"/>
    <sheet name="EAE-CFG" sheetId="63" r:id="rId22"/>
    <sheet name="ENT" sheetId="26" r:id="rId23"/>
    <sheet name="IND" sheetId="27" r:id="rId24"/>
    <sheet name="FFF" sheetId="34" r:id="rId25"/>
    <sheet name="GCP" sheetId="64" r:id="rId26"/>
    <sheet name="PPI" sheetId="65" r:id="rId27"/>
    <sheet name="INR" sheetId="66" r:id="rId28"/>
    <sheet name="RBM" sheetId="101" r:id="rId29"/>
    <sheet name="RBI" sheetId="78" r:id="rId30"/>
    <sheet name="CBP" sheetId="79" r:id="rId31"/>
    <sheet name="DGF" sheetId="80" r:id="rId32"/>
    <sheet name="REB" sheetId="83" r:id="rId33"/>
    <sheet name="IAL" sheetId="82" r:id="rId34"/>
    <sheet name="Formato 1" sheetId="84" r:id="rId35"/>
    <sheet name="Formato 2" sheetId="85" r:id="rId36"/>
    <sheet name="Formato 3" sheetId="86" r:id="rId37"/>
    <sheet name="Formato 4" sheetId="87" r:id="rId38"/>
    <sheet name="Formato 5" sheetId="88" r:id="rId39"/>
    <sheet name="Formato 6 a)" sheetId="89" r:id="rId40"/>
    <sheet name="Formato 6 b)" sheetId="90" r:id="rId41"/>
    <sheet name="Formato 6 c)" sheetId="91" r:id="rId42"/>
    <sheet name="Formato 6 d)" sheetId="92" r:id="rId43"/>
    <sheet name="Guia" sheetId="93" r:id="rId44"/>
    <sheet name="Notas de Disciplina Financiera" sheetId="94" r:id="rId45"/>
    <sheet name="NDF-01" sheetId="95" r:id="rId46"/>
    <sheet name="NDF-02" sheetId="96" r:id="rId47"/>
    <sheet name="NDF-03" sheetId="97" r:id="rId48"/>
    <sheet name="NDF-04" sheetId="98" r:id="rId49"/>
    <sheet name="NDF-05" sheetId="99" r:id="rId50"/>
    <sheet name="NDF-06" sheetId="100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xlnm._FilterDatabase" localSheetId="0" hidden="1">ACT!#REF!</definedName>
    <definedName name="_xlnm._FilterDatabase" localSheetId="6" hidden="1">ADP!$A$2:$E$34</definedName>
    <definedName name="_xlnm._FilterDatabase" localSheetId="3" hidden="1">CSF!$A$2:$C$59</definedName>
    <definedName name="_xlnm._FilterDatabase" localSheetId="5" hidden="1">EAA!$A$2:$F$21</definedName>
    <definedName name="_xlnm._FilterDatabase" localSheetId="21" hidden="1">'EAE-CFG'!$A$3:$G$40</definedName>
    <definedName name="_xlnm._FilterDatabase" localSheetId="18" hidden="1">'EAE-COG'!$A$3:$G$75</definedName>
    <definedName name="_xlnm._FilterDatabase" localSheetId="16" hidden="1">EAI!#REF!</definedName>
    <definedName name="_xlnm._FilterDatabase" localSheetId="17" hidden="1">'EAI-C'!#REF!</definedName>
    <definedName name="_xlnm._FilterDatabase" localSheetId="4" hidden="1">EFE!#REF!</definedName>
    <definedName name="_xlnm._FilterDatabase" localSheetId="1" hidden="1">ESF!$A$2:$F$49</definedName>
    <definedName name="_xlnm._FilterDatabase" localSheetId="43" hidden="1">Guia!$A$4:$I$68</definedName>
    <definedName name="_xlnm._FilterDatabase" localSheetId="26" hidden="1">PPI!$A$3:$Q$23</definedName>
    <definedName name="_xlnm._FilterDatabase" localSheetId="2" hidden="1">VHP!$A$2:$F$38</definedName>
    <definedName name="_ftn1" localSheetId="27">INR!#REF!</definedName>
    <definedName name="_ftnref1" localSheetId="27">INR!#REF!</definedName>
    <definedName name="A" localSheetId="33">[1]ECABR!#REF!</definedName>
    <definedName name="A" localSheetId="28">[1]ECABR!#REF!</definedName>
    <definedName name="A" localSheetId="32">[1]ECABR!#REF!</definedName>
    <definedName name="A">[1]ECABR!#REF!</definedName>
    <definedName name="A_impresión_IM" localSheetId="33">[1]ECABR!#REF!</definedName>
    <definedName name="A_impresión_IM" localSheetId="28">[1]ECABR!#REF!</definedName>
    <definedName name="A_impresión_IM" localSheetId="32">[1]ECABR!#REF!</definedName>
    <definedName name="A_impresión_IM">[1]ECABR!#REF!</definedName>
    <definedName name="abc" localSheetId="33">[2]TOTAL!#REF!</definedName>
    <definedName name="abc" localSheetId="28">[2]TOTAL!#REF!</definedName>
    <definedName name="abc" localSheetId="32">[2]TOTAL!#REF!</definedName>
    <definedName name="abc">[2]TOTAL!#REF!</definedName>
    <definedName name="Abr">#REF!</definedName>
    <definedName name="anexo" localSheetId="33">[1]ECABR!#REF!</definedName>
    <definedName name="anexo">[1]ECABR!#REF!</definedName>
    <definedName name="ANIO">'[3]Info General'!$D$20</definedName>
    <definedName name="_xlnm.Extract" localSheetId="33">[4]EGRESOS!#REF!</definedName>
    <definedName name="_xlnm.Extract" localSheetId="28">[4]EGRESOS!#REF!</definedName>
    <definedName name="_xlnm.Extract" localSheetId="32">[4]EGRESOS!#REF!</definedName>
    <definedName name="_xlnm.Extract">[4]EGRESOS!#REF!</definedName>
    <definedName name="_xlnm.Print_Area" localSheetId="0">ACT!$A$1:$C$79</definedName>
    <definedName name="_xlnm.Print_Area" localSheetId="6">ADP!$A$1:$E$47</definedName>
    <definedName name="_xlnm.Print_Area" localSheetId="3">CSF!$A$1:$C$71</definedName>
    <definedName name="_xlnm.Print_Area" localSheetId="5">EAA!$A$1:$F$33</definedName>
    <definedName name="_xlnm.Print_Area" localSheetId="17">'EAI-C'!$A$1:$I$23</definedName>
    <definedName name="_xlnm.Print_Area" localSheetId="1">ESF!$A$1:$F$61</definedName>
    <definedName name="_xlnm.Print_Area" localSheetId="44">'Notas de Disciplina Financiera'!$A$1:$E$25</definedName>
    <definedName name="_xlnm.Print_Area" localSheetId="28">RBM!$A$1:$C$13</definedName>
    <definedName name="_xlnm.Print_Area" localSheetId="2">VHP!$A$1:$F$50</definedName>
    <definedName name="B" localSheetId="33">[4]EGRESOS!#REF!</definedName>
    <definedName name="B" localSheetId="28">[4]EGRESOS!#REF!</definedName>
    <definedName name="B" localSheetId="32">[4]EGRESOS!#REF!</definedName>
    <definedName name="B">[4]EGRESOS!#REF!</definedName>
    <definedName name="BASE" localSheetId="19">#REF!</definedName>
    <definedName name="BASE" localSheetId="33">#REF!</definedName>
    <definedName name="BASE" localSheetId="28">#REF!</definedName>
    <definedName name="BASE" localSheetId="32">#REF!</definedName>
    <definedName name="BASE">#REF!</definedName>
    <definedName name="_xlnm.Database" localSheetId="19">[5]REPORTO!#REF!</definedName>
    <definedName name="_xlnm.Database" localSheetId="33">[5]REPORTO!#REF!</definedName>
    <definedName name="_xlnm.Database" localSheetId="28">[5]REPORTO!#REF!</definedName>
    <definedName name="_xlnm.Database" localSheetId="32">[5]REPORTO!#REF!</definedName>
    <definedName name="_xlnm.Database">[5]REPORTO!#REF!</definedName>
    <definedName name="cba" localSheetId="33">[2]TOTAL!#REF!</definedName>
    <definedName name="cba" localSheetId="28">[2]TOTAL!#REF!</definedName>
    <definedName name="cba" localSheetId="32">[2]TOTAL!#REF!</definedName>
    <definedName name="cba">[2]TOTAL!#REF!</definedName>
    <definedName name="Database" localSheetId="28">[5]REPORTO!#REF!</definedName>
    <definedName name="Database">[5]REPORTO!#REF!</definedName>
    <definedName name="ELOY" localSheetId="19">#REF!</definedName>
    <definedName name="ELOY" localSheetId="33">#REF!</definedName>
    <definedName name="ELOY" localSheetId="28">#REF!</definedName>
    <definedName name="ELOY" localSheetId="32">#REF!</definedName>
    <definedName name="ELOY">#REF!</definedName>
    <definedName name="Ene">#REF!</definedName>
    <definedName name="ENTE_PUBLICO" localSheetId="28">'[6]Info General'!$C$6</definedName>
    <definedName name="ENTE_PUBLICO">'[7]Info General'!$C$6</definedName>
    <definedName name="ENTE_PUBLICO_A">'[3]Info General'!$C$7</definedName>
    <definedName name="Extract" localSheetId="28">[4]EGRESOS!#REF!</definedName>
    <definedName name="Extract">[4]EGRESOS!#REF!</definedName>
    <definedName name="Feb">#REF!</definedName>
    <definedName name="Fecha" localSheetId="19">#REF!</definedName>
    <definedName name="Fecha" localSheetId="33">#REF!</definedName>
    <definedName name="Fecha" localSheetId="28">#REF!</definedName>
    <definedName name="Fecha" localSheetId="32">#REF!</definedName>
    <definedName name="Fecha">#REF!</definedName>
    <definedName name="FGDFG" localSheetId="28">#REF!</definedName>
    <definedName name="FGDFG">#REF!</definedName>
    <definedName name="H" localSheetId="28">#REF!</definedName>
    <definedName name="H">#REF!</definedName>
    <definedName name="HF">[8]T1705HF!$B$20:$B$20</definedName>
    <definedName name="ju" localSheetId="33">[5]REPORTO!#REF!</definedName>
    <definedName name="ju" localSheetId="28">[5]REPORTO!#REF!</definedName>
    <definedName name="ju" localSheetId="32">[5]REPORTO!#REF!</definedName>
    <definedName name="ju">[5]REPORTO!#REF!</definedName>
    <definedName name="Jul">#REF!</definedName>
    <definedName name="Jun">#REF!</definedName>
    <definedName name="mao" localSheetId="33">[1]ECABR!#REF!</definedName>
    <definedName name="mao" localSheetId="28">[1]ECABR!#REF!</definedName>
    <definedName name="mao" localSheetId="32">[1]ECABR!#REF!</definedName>
    <definedName name="mao">[1]ECABR!#REF!</definedName>
    <definedName name="Mar">#REF!</definedName>
    <definedName name="May">#REF!</definedName>
    <definedName name="MUEBLES">#REF!</definedName>
    <definedName name="N" localSheetId="19">#REF!</definedName>
    <definedName name="N" localSheetId="33">#REF!</definedName>
    <definedName name="N" localSheetId="28">#REF!</definedName>
    <definedName name="N" localSheetId="32">#REF!</definedName>
    <definedName name="N">#REF!</definedName>
    <definedName name="PERIODO_INFORME">'[3]Info General'!$C$14</definedName>
    <definedName name="REPORTO" localSheetId="19">#REF!</definedName>
    <definedName name="REPORTO" localSheetId="33">#REF!</definedName>
    <definedName name="REPORTO" localSheetId="28">#REF!</definedName>
    <definedName name="REPORTO" localSheetId="32">#REF!</definedName>
    <definedName name="REPORTO">#REF!</definedName>
    <definedName name="sssss" localSheetId="33">[1]ECABR!#REF!</definedName>
    <definedName name="sssss">[1]ECABR!#REF!</definedName>
    <definedName name="TCAIE">[9]CH1902!$B$20:$B$20</definedName>
    <definedName name="TCFEEIS" localSheetId="19">#REF!</definedName>
    <definedName name="TCFEEIS" localSheetId="33">#REF!</definedName>
    <definedName name="TCFEEIS" localSheetId="28">#REF!</definedName>
    <definedName name="TCFEEIS" localSheetId="32">#REF!</definedName>
    <definedName name="TCFEEIS">#REF!</definedName>
    <definedName name="_xlnm.Print_Titles" localSheetId="28">RBM!$1:$1</definedName>
    <definedName name="TRASP" localSheetId="19">#REF!</definedName>
    <definedName name="TRASP" localSheetId="33">#REF!</definedName>
    <definedName name="TRASP" localSheetId="28">#REF!</definedName>
    <definedName name="TRASP" localSheetId="32">#REF!</definedName>
    <definedName name="TRASP">#REF!</definedName>
    <definedName name="U" localSheetId="19">#REF!</definedName>
    <definedName name="U" localSheetId="33">#REF!</definedName>
    <definedName name="U" localSheetId="28">#REF!</definedName>
    <definedName name="U" localSheetId="32">#REF!</definedName>
    <definedName name="U">#REF!</definedName>
    <definedName name="ULTIMO">'[3]Info General'!$E$20</definedName>
    <definedName name="x" localSheetId="19">#REF!</definedName>
    <definedName name="x" localSheetId="33">#REF!</definedName>
    <definedName name="x" localSheetId="28">#REF!</definedName>
    <definedName name="x" localSheetId="32">#REF!</definedName>
    <definedName name="x">#REF!</definedName>
  </definedNames>
  <calcPr calcId="191029"/>
</workbook>
</file>

<file path=xl/calcChain.xml><?xml version="1.0" encoding="utf-8"?>
<calcChain xmlns="http://schemas.openxmlformats.org/spreadsheetml/2006/main">
  <c r="F3" i="100" l="1"/>
  <c r="B3" i="100"/>
  <c r="F2" i="100"/>
  <c r="F1" i="100"/>
  <c r="B1" i="100"/>
  <c r="F3" i="99"/>
  <c r="B3" i="99"/>
  <c r="F2" i="99"/>
  <c r="F1" i="99"/>
  <c r="B1" i="99"/>
  <c r="F3" i="98"/>
  <c r="B3" i="98"/>
  <c r="F2" i="98"/>
  <c r="F1" i="98"/>
  <c r="B1" i="98"/>
  <c r="F21" i="97"/>
  <c r="F31" i="97" s="1"/>
  <c r="E21" i="97"/>
  <c r="D21" i="97"/>
  <c r="F11" i="97"/>
  <c r="E11" i="97"/>
  <c r="E31" i="97" s="1"/>
  <c r="D11" i="97"/>
  <c r="D31" i="97" s="1"/>
  <c r="F3" i="97"/>
  <c r="B3" i="97"/>
  <c r="F2" i="97"/>
  <c r="F1" i="97"/>
  <c r="B1" i="97"/>
  <c r="B6" i="97" s="1"/>
  <c r="F3" i="96"/>
  <c r="B3" i="96"/>
  <c r="B9" i="96" s="1"/>
  <c r="F2" i="96"/>
  <c r="F1" i="96"/>
  <c r="B1" i="96"/>
  <c r="B6" i="96" s="1"/>
  <c r="F3" i="95"/>
  <c r="B3" i="95"/>
  <c r="F2" i="95"/>
  <c r="F1" i="95"/>
  <c r="B1" i="95"/>
  <c r="G31" i="92"/>
  <c r="G30" i="92"/>
  <c r="G29" i="92"/>
  <c r="G28" i="92"/>
  <c r="F28" i="92"/>
  <c r="E28" i="92"/>
  <c r="D28" i="92"/>
  <c r="C28" i="92"/>
  <c r="B28" i="92"/>
  <c r="G27" i="92"/>
  <c r="G26" i="92"/>
  <c r="G25" i="92"/>
  <c r="G24" i="92" s="1"/>
  <c r="G21" i="92" s="1"/>
  <c r="F24" i="92"/>
  <c r="F21" i="92" s="1"/>
  <c r="E24" i="92"/>
  <c r="D24" i="92"/>
  <c r="D21" i="92" s="1"/>
  <c r="C24" i="92"/>
  <c r="B24" i="92"/>
  <c r="G23" i="92"/>
  <c r="G22" i="92"/>
  <c r="G19" i="92"/>
  <c r="G18" i="92"/>
  <c r="G17" i="92"/>
  <c r="G16" i="92" s="1"/>
  <c r="F16" i="92"/>
  <c r="E16" i="92"/>
  <c r="D16" i="92"/>
  <c r="C16" i="92"/>
  <c r="C9" i="92" s="1"/>
  <c r="B16" i="92"/>
  <c r="G15" i="92"/>
  <c r="G14" i="92"/>
  <c r="G13" i="92"/>
  <c r="G12" i="92"/>
  <c r="F12" i="92"/>
  <c r="F9" i="92" s="1"/>
  <c r="E12" i="92"/>
  <c r="D12" i="92"/>
  <c r="C12" i="92"/>
  <c r="B12" i="92"/>
  <c r="G11" i="92"/>
  <c r="G10" i="92"/>
  <c r="B9" i="92"/>
  <c r="A5" i="92"/>
  <c r="A2" i="92"/>
  <c r="G71" i="91"/>
  <c r="F71" i="91"/>
  <c r="E71" i="91"/>
  <c r="D71" i="91"/>
  <c r="C71" i="91"/>
  <c r="B71" i="91"/>
  <c r="G61" i="91"/>
  <c r="F61" i="91"/>
  <c r="E61" i="91"/>
  <c r="D61" i="91"/>
  <c r="C61" i="91"/>
  <c r="B61" i="91"/>
  <c r="G53" i="91"/>
  <c r="F53" i="91"/>
  <c r="E53" i="91"/>
  <c r="D53" i="91"/>
  <c r="C53" i="91"/>
  <c r="B53" i="91"/>
  <c r="G44" i="91"/>
  <c r="F44" i="91"/>
  <c r="E44" i="91"/>
  <c r="D44" i="91"/>
  <c r="D43" i="91" s="1"/>
  <c r="D77" i="91" s="1"/>
  <c r="C44" i="91"/>
  <c r="B44" i="91"/>
  <c r="G43" i="91"/>
  <c r="E43" i="91"/>
  <c r="G37" i="91"/>
  <c r="F37" i="91"/>
  <c r="E37" i="91"/>
  <c r="D37" i="91"/>
  <c r="C37" i="91"/>
  <c r="B37" i="91"/>
  <c r="G27" i="91"/>
  <c r="F27" i="91"/>
  <c r="E27" i="91"/>
  <c r="D27" i="91"/>
  <c r="C27" i="91"/>
  <c r="B27" i="91"/>
  <c r="G19" i="91"/>
  <c r="F19" i="91"/>
  <c r="E19" i="91"/>
  <c r="D19" i="91"/>
  <c r="C19" i="91"/>
  <c r="B19" i="91"/>
  <c r="G10" i="91"/>
  <c r="G9" i="91" s="1"/>
  <c r="F10" i="91"/>
  <c r="F9" i="91" s="1"/>
  <c r="E10" i="91"/>
  <c r="E9" i="91" s="1"/>
  <c r="D10" i="91"/>
  <c r="D9" i="91" s="1"/>
  <c r="C10" i="91"/>
  <c r="B10" i="91"/>
  <c r="B9" i="91" s="1"/>
  <c r="A5" i="91"/>
  <c r="A2" i="91"/>
  <c r="E32" i="90"/>
  <c r="G23" i="90"/>
  <c r="G32" i="90" s="1"/>
  <c r="F23" i="90"/>
  <c r="F32" i="90" s="1"/>
  <c r="E23" i="90"/>
  <c r="D23" i="90"/>
  <c r="C23" i="90"/>
  <c r="C32" i="90" s="1"/>
  <c r="B23" i="90"/>
  <c r="G9" i="90"/>
  <c r="F9" i="90"/>
  <c r="E9" i="90"/>
  <c r="D9" i="90"/>
  <c r="C9" i="90"/>
  <c r="B9" i="90"/>
  <c r="A5" i="90"/>
  <c r="A2" i="90"/>
  <c r="A5" i="89"/>
  <c r="A2" i="89"/>
  <c r="F75" i="88"/>
  <c r="E75" i="88"/>
  <c r="D75" i="88"/>
  <c r="C75" i="88"/>
  <c r="B75" i="88"/>
  <c r="G74" i="88"/>
  <c r="G73" i="88"/>
  <c r="G68" i="88"/>
  <c r="G67" i="88" s="1"/>
  <c r="F67" i="88"/>
  <c r="E67" i="88"/>
  <c r="D67" i="88"/>
  <c r="C67" i="88"/>
  <c r="B67" i="88"/>
  <c r="G63" i="88"/>
  <c r="G62" i="88"/>
  <c r="G61" i="88"/>
  <c r="G60" i="88"/>
  <c r="G59" i="88" s="1"/>
  <c r="F59" i="88"/>
  <c r="E59" i="88"/>
  <c r="D59" i="88"/>
  <c r="C59" i="88"/>
  <c r="B59" i="88"/>
  <c r="G57" i="88"/>
  <c r="G56" i="88"/>
  <c r="G55" i="88"/>
  <c r="G54" i="88" s="1"/>
  <c r="F54" i="88"/>
  <c r="E54" i="88"/>
  <c r="D54" i="88"/>
  <c r="C54" i="88"/>
  <c r="B54" i="88"/>
  <c r="G53" i="88"/>
  <c r="G52" i="88"/>
  <c r="G45" i="88" s="1"/>
  <c r="G51" i="88"/>
  <c r="G50" i="88"/>
  <c r="G49" i="88"/>
  <c r="G48" i="88"/>
  <c r="G47" i="88"/>
  <c r="G46" i="88"/>
  <c r="F45" i="88"/>
  <c r="F65" i="88" s="1"/>
  <c r="E45" i="88"/>
  <c r="E65" i="88" s="1"/>
  <c r="D45" i="88"/>
  <c r="C45" i="88"/>
  <c r="B45" i="88"/>
  <c r="B65" i="88" s="1"/>
  <c r="G33" i="88"/>
  <c r="G32" i="88"/>
  <c r="G31" i="88"/>
  <c r="G30" i="88"/>
  <c r="G29" i="88"/>
  <c r="F28" i="88"/>
  <c r="E28" i="88"/>
  <c r="D28" i="88"/>
  <c r="C28" i="88"/>
  <c r="B28" i="88"/>
  <c r="G27" i="88"/>
  <c r="G26" i="88"/>
  <c r="G25" i="88"/>
  <c r="G24" i="88"/>
  <c r="G23" i="88"/>
  <c r="G22" i="88"/>
  <c r="G21" i="88"/>
  <c r="G20" i="88"/>
  <c r="G19" i="88"/>
  <c r="G18" i="88"/>
  <c r="G17" i="88"/>
  <c r="F16" i="88"/>
  <c r="F41" i="88" s="1"/>
  <c r="E16" i="88"/>
  <c r="E41" i="88" s="1"/>
  <c r="D16" i="88"/>
  <c r="C16" i="88"/>
  <c r="C41" i="88" s="1"/>
  <c r="B16" i="88"/>
  <c r="B41" i="88" s="1"/>
  <c r="G14" i="88"/>
  <c r="G13" i="88"/>
  <c r="G12" i="88"/>
  <c r="G11" i="88"/>
  <c r="G10" i="88"/>
  <c r="G9" i="88"/>
  <c r="A4" i="88"/>
  <c r="A2" i="88"/>
  <c r="D70" i="87"/>
  <c r="C70" i="87"/>
  <c r="D68" i="87"/>
  <c r="C68" i="87"/>
  <c r="B68" i="87"/>
  <c r="D64" i="87"/>
  <c r="C64" i="87"/>
  <c r="B64" i="87"/>
  <c r="D63" i="87"/>
  <c r="C63" i="87"/>
  <c r="B63" i="87"/>
  <c r="B72" i="87" s="1"/>
  <c r="B74" i="87" s="1"/>
  <c r="D55" i="87"/>
  <c r="C55" i="87"/>
  <c r="C57" i="87" s="1"/>
  <c r="C59" i="87" s="1"/>
  <c r="D53" i="87"/>
  <c r="C53" i="87"/>
  <c r="B53" i="87"/>
  <c r="D49" i="87"/>
  <c r="C49" i="87"/>
  <c r="B49" i="87"/>
  <c r="D48" i="87"/>
  <c r="C48" i="87"/>
  <c r="B48" i="87"/>
  <c r="B57" i="87" s="1"/>
  <c r="B59" i="87" s="1"/>
  <c r="D40" i="87"/>
  <c r="D44" i="87" s="1"/>
  <c r="C40" i="87"/>
  <c r="C44" i="87" s="1"/>
  <c r="B40" i="87"/>
  <c r="D37" i="87"/>
  <c r="C37" i="87"/>
  <c r="B37" i="87"/>
  <c r="B44" i="87" s="1"/>
  <c r="D29" i="87"/>
  <c r="D33" i="87" s="1"/>
  <c r="C29" i="87"/>
  <c r="C33" i="87" s="1"/>
  <c r="B29" i="87"/>
  <c r="B33" i="87" s="1"/>
  <c r="C21" i="87"/>
  <c r="A4" i="87"/>
  <c r="A2" i="87"/>
  <c r="K14" i="86"/>
  <c r="J14" i="86"/>
  <c r="I14" i="86"/>
  <c r="H14" i="86"/>
  <c r="G14" i="86"/>
  <c r="E14" i="86"/>
  <c r="K8" i="86"/>
  <c r="K20" i="86" s="1"/>
  <c r="J8" i="86"/>
  <c r="J20" i="86" s="1"/>
  <c r="I8" i="86"/>
  <c r="I20" i="86" s="1"/>
  <c r="H8" i="86"/>
  <c r="H20" i="86" s="1"/>
  <c r="G8" i="86"/>
  <c r="G20" i="86" s="1"/>
  <c r="E8" i="86"/>
  <c r="E20" i="86" s="1"/>
  <c r="A4" i="86"/>
  <c r="A2" i="86"/>
  <c r="F41" i="85"/>
  <c r="E41" i="85"/>
  <c r="D41" i="85"/>
  <c r="C41" i="85"/>
  <c r="B41" i="85"/>
  <c r="H27" i="85"/>
  <c r="G27" i="85"/>
  <c r="F27" i="85"/>
  <c r="E27" i="85"/>
  <c r="D27" i="85"/>
  <c r="C27" i="85"/>
  <c r="B27" i="85"/>
  <c r="H22" i="85"/>
  <c r="G22" i="85"/>
  <c r="F22" i="85"/>
  <c r="E22" i="85"/>
  <c r="D22" i="85"/>
  <c r="C22" i="85"/>
  <c r="B22" i="85"/>
  <c r="H13" i="85"/>
  <c r="G13" i="85"/>
  <c r="F13" i="85"/>
  <c r="E13" i="85"/>
  <c r="D13" i="85"/>
  <c r="C13" i="85"/>
  <c r="B13" i="85"/>
  <c r="H9" i="85"/>
  <c r="G9" i="85"/>
  <c r="F9" i="85"/>
  <c r="F8" i="85" s="1"/>
  <c r="F20" i="85" s="1"/>
  <c r="E9" i="85"/>
  <c r="E8" i="85" s="1"/>
  <c r="E20" i="85" s="1"/>
  <c r="D9" i="85"/>
  <c r="D8" i="85" s="1"/>
  <c r="D20" i="85" s="1"/>
  <c r="C9" i="85"/>
  <c r="C8" i="85" s="1"/>
  <c r="C20" i="85" s="1"/>
  <c r="B9" i="85"/>
  <c r="B8" i="85" s="1"/>
  <c r="B20" i="85" s="1"/>
  <c r="B6" i="85"/>
  <c r="A2" i="85"/>
  <c r="C72" i="87" l="1"/>
  <c r="C74" i="87" s="1"/>
  <c r="B32" i="90"/>
  <c r="C9" i="91"/>
  <c r="F43" i="91"/>
  <c r="D41" i="88"/>
  <c r="D57" i="87"/>
  <c r="D59" i="87" s="1"/>
  <c r="E70" i="88"/>
  <c r="C65" i="88"/>
  <c r="C70" i="88" s="1"/>
  <c r="F70" i="88"/>
  <c r="D65" i="88"/>
  <c r="B21" i="92"/>
  <c r="B33" i="92" s="1"/>
  <c r="G8" i="85"/>
  <c r="G20" i="85" s="1"/>
  <c r="C21" i="92"/>
  <c r="C33" i="92" s="1"/>
  <c r="H8" i="85"/>
  <c r="H20" i="85" s="1"/>
  <c r="G75" i="88"/>
  <c r="E21" i="92"/>
  <c r="D32" i="90"/>
  <c r="B43" i="91"/>
  <c r="B77" i="91" s="1"/>
  <c r="G28" i="88"/>
  <c r="C43" i="91"/>
  <c r="C77" i="91" s="1"/>
  <c r="G65" i="88"/>
  <c r="D72" i="87"/>
  <c r="D74" i="87" s="1"/>
  <c r="G16" i="88"/>
  <c r="G41" i="88" s="1"/>
  <c r="D9" i="92"/>
  <c r="G9" i="92"/>
  <c r="E9" i="92"/>
  <c r="D33" i="92"/>
  <c r="E33" i="92"/>
  <c r="F33" i="92"/>
  <c r="G33" i="92"/>
  <c r="E77" i="91"/>
  <c r="F77" i="91"/>
  <c r="G77" i="91"/>
  <c r="B70" i="88"/>
  <c r="G70" i="88" l="1"/>
  <c r="G42" i="88"/>
  <c r="D70" i="88"/>
  <c r="B65" i="39"/>
  <c r="C65" i="39"/>
  <c r="B13" i="38"/>
  <c r="B3" i="38" s="1"/>
  <c r="C4" i="38"/>
  <c r="C3" i="38" s="1"/>
  <c r="C50" i="38"/>
  <c r="E12" i="40"/>
  <c r="E3" i="40" s="1"/>
  <c r="D12" i="40"/>
  <c r="C12" i="40"/>
  <c r="B12" i="40"/>
  <c r="E4" i="40"/>
  <c r="D4" i="40"/>
  <c r="C4" i="40"/>
  <c r="B4" i="40"/>
  <c r="B50" i="38"/>
  <c r="C45" i="38"/>
  <c r="C43" i="38" s="1"/>
  <c r="B45" i="38"/>
  <c r="B43" i="38"/>
  <c r="C25" i="38"/>
  <c r="C24" i="38" s="1"/>
  <c r="B25" i="38"/>
  <c r="B24" i="38" s="1"/>
  <c r="C13" i="38"/>
  <c r="B4" i="38"/>
  <c r="D27" i="37"/>
  <c r="C27" i="37"/>
  <c r="F27" i="37" s="1"/>
  <c r="C20" i="37"/>
  <c r="B20" i="37"/>
  <c r="E16" i="37"/>
  <c r="F16" i="37" s="1"/>
  <c r="D9" i="37"/>
  <c r="D20" i="37" s="1"/>
  <c r="D38" i="37" s="1"/>
  <c r="C9" i="37"/>
  <c r="B4" i="37"/>
  <c r="F36" i="37"/>
  <c r="F35" i="37"/>
  <c r="F34" i="37"/>
  <c r="F32" i="37"/>
  <c r="F31" i="37"/>
  <c r="F30" i="37"/>
  <c r="F29" i="37"/>
  <c r="F28" i="37"/>
  <c r="F25" i="37"/>
  <c r="F24" i="37"/>
  <c r="F23" i="37"/>
  <c r="F22" i="37"/>
  <c r="F18" i="37"/>
  <c r="F17" i="37"/>
  <c r="F14" i="37"/>
  <c r="F13" i="37"/>
  <c r="F12" i="37"/>
  <c r="F11" i="37"/>
  <c r="F10" i="37"/>
  <c r="F7" i="37"/>
  <c r="F6" i="37"/>
  <c r="F5" i="37"/>
  <c r="F4" i="37"/>
  <c r="F35" i="35"/>
  <c r="F46" i="35" s="1"/>
  <c r="F48" i="35" s="1"/>
  <c r="E35" i="35"/>
  <c r="E46" i="35" s="1"/>
  <c r="E48" i="35" s="1"/>
  <c r="C26" i="35"/>
  <c r="B26" i="35"/>
  <c r="C13" i="35"/>
  <c r="B13" i="35"/>
  <c r="C61" i="36"/>
  <c r="C64" i="36" s="1"/>
  <c r="B61" i="36"/>
  <c r="B64" i="36" s="1"/>
  <c r="B66" i="36" s="1"/>
  <c r="C55" i="36"/>
  <c r="B55" i="36"/>
  <c r="C43" i="36"/>
  <c r="B43" i="36"/>
  <c r="C32" i="36"/>
  <c r="B32" i="36"/>
  <c r="C27" i="36"/>
  <c r="B27" i="36"/>
  <c r="C17" i="36"/>
  <c r="B17" i="36"/>
  <c r="B24" i="36" s="1"/>
  <c r="C13" i="36"/>
  <c r="B13" i="36"/>
  <c r="B4" i="36"/>
  <c r="C4" i="36"/>
  <c r="F9" i="37" l="1"/>
  <c r="C24" i="36"/>
  <c r="E20" i="37"/>
  <c r="E38" i="37" s="1"/>
  <c r="B3" i="40"/>
  <c r="C28" i="35"/>
  <c r="C3" i="40"/>
  <c r="F20" i="37"/>
  <c r="B28" i="35"/>
  <c r="D3" i="40"/>
  <c r="C38" i="37"/>
  <c r="B38" i="37"/>
  <c r="F38" i="37" l="1"/>
  <c r="F21" i="40"/>
  <c r="F20" i="40"/>
  <c r="F19" i="40"/>
  <c r="F18" i="40"/>
  <c r="F17" i="40"/>
  <c r="F16" i="40"/>
  <c r="F15" i="40"/>
  <c r="F14" i="40"/>
  <c r="F13" i="40"/>
  <c r="F12" i="40" s="1"/>
  <c r="F11" i="40"/>
  <c r="F10" i="40"/>
  <c r="F9" i="40"/>
  <c r="F8" i="40"/>
  <c r="F7" i="40"/>
  <c r="F6" i="40"/>
  <c r="F5" i="40"/>
  <c r="B34" i="34"/>
  <c r="B27" i="34" s="1"/>
  <c r="C40" i="73"/>
  <c r="D26" i="33"/>
  <c r="C4" i="81"/>
  <c r="D4" i="81"/>
  <c r="E4" i="81"/>
  <c r="F4" i="81"/>
  <c r="G4" i="81"/>
  <c r="B4" i="81"/>
  <c r="U9" i="66"/>
  <c r="V9" i="66" s="1"/>
  <c r="U10" i="66"/>
  <c r="V10" i="66" s="1"/>
  <c r="U11" i="66"/>
  <c r="V11" i="66" s="1"/>
  <c r="U12" i="66"/>
  <c r="V12" i="66" s="1"/>
  <c r="U13" i="66"/>
  <c r="V13" i="66"/>
  <c r="U14" i="66"/>
  <c r="V14" i="66" s="1"/>
  <c r="U5" i="66"/>
  <c r="V5" i="66" s="1"/>
  <c r="U6" i="66"/>
  <c r="V6" i="66" s="1"/>
  <c r="U7" i="66"/>
  <c r="V7" i="66"/>
  <c r="U8" i="66"/>
  <c r="V8" i="66" s="1"/>
  <c r="U4" i="66"/>
  <c r="V4" i="66" s="1"/>
  <c r="F4" i="40" l="1"/>
  <c r="F3" i="40"/>
  <c r="F9" i="64"/>
  <c r="C9" i="64"/>
  <c r="B9" i="64"/>
  <c r="B6" i="64"/>
  <c r="C6" i="64"/>
  <c r="E6" i="64"/>
  <c r="F6" i="64"/>
  <c r="D7" i="64"/>
  <c r="G7" i="64" s="1"/>
  <c r="D8" i="64"/>
  <c r="G8" i="64" s="1"/>
  <c r="E9" i="64"/>
  <c r="D11" i="64"/>
  <c r="G11" i="64" s="1"/>
  <c r="D12" i="64"/>
  <c r="G12" i="64" s="1"/>
  <c r="D13" i="64"/>
  <c r="G13" i="64"/>
  <c r="D14" i="64"/>
  <c r="G14" i="64"/>
  <c r="D15" i="64"/>
  <c r="G15" i="64" s="1"/>
  <c r="D16" i="64"/>
  <c r="G16" i="64" s="1"/>
  <c r="D17" i="64"/>
  <c r="G17" i="64" s="1"/>
  <c r="B18" i="64"/>
  <c r="C18" i="64"/>
  <c r="E18" i="64"/>
  <c r="F18" i="64"/>
  <c r="D19" i="64"/>
  <c r="G19" i="64"/>
  <c r="D20" i="64"/>
  <c r="G20" i="64"/>
  <c r="D21" i="64"/>
  <c r="G21" i="64" s="1"/>
  <c r="B22" i="64"/>
  <c r="C22" i="64"/>
  <c r="E22" i="64"/>
  <c r="F22" i="64"/>
  <c r="D23" i="64"/>
  <c r="G23" i="64" s="1"/>
  <c r="D24" i="64"/>
  <c r="G24" i="64" s="1"/>
  <c r="B25" i="64"/>
  <c r="C25" i="64"/>
  <c r="E25" i="64"/>
  <c r="F25" i="64"/>
  <c r="D26" i="64"/>
  <c r="G26" i="64"/>
  <c r="D27" i="64"/>
  <c r="G27" i="64" s="1"/>
  <c r="D28" i="64"/>
  <c r="G28" i="64"/>
  <c r="D29" i="64"/>
  <c r="G29" i="64" s="1"/>
  <c r="B30" i="64"/>
  <c r="C30" i="64"/>
  <c r="E30" i="64"/>
  <c r="F30" i="64"/>
  <c r="D31" i="64"/>
  <c r="D30" i="64" s="1"/>
  <c r="D32" i="64"/>
  <c r="G32" i="64" s="1"/>
  <c r="D33" i="64"/>
  <c r="G33" i="64"/>
  <c r="D34" i="64"/>
  <c r="G34" i="64" s="1"/>
  <c r="B18" i="33"/>
  <c r="H20" i="69"/>
  <c r="D6" i="64" l="1"/>
  <c r="D18" i="64"/>
  <c r="D22" i="64"/>
  <c r="G22" i="64"/>
  <c r="G31" i="64"/>
  <c r="G30" i="64" s="1"/>
  <c r="G25" i="64"/>
  <c r="D25" i="64"/>
  <c r="E5" i="64"/>
  <c r="F5" i="64"/>
  <c r="C5" i="64"/>
  <c r="B5" i="64"/>
  <c r="G6" i="64"/>
  <c r="G18" i="64"/>
  <c r="G9" i="64" l="1"/>
  <c r="D9" i="64"/>
  <c r="D5" i="64" s="1"/>
  <c r="G5" i="64"/>
  <c r="F36" i="64" l="1"/>
  <c r="E36" i="64"/>
  <c r="B36" i="64"/>
  <c r="C36" i="64"/>
  <c r="D36" i="64" l="1"/>
  <c r="G36" i="64"/>
  <c r="C23" i="27" l="1"/>
  <c r="B23" i="27"/>
  <c r="D23" i="26"/>
  <c r="C23" i="26"/>
  <c r="B23" i="26"/>
  <c r="F30" i="33"/>
  <c r="E30" i="33"/>
  <c r="C30" i="33"/>
  <c r="B30" i="33"/>
  <c r="D28" i="33"/>
  <c r="G28" i="33" s="1"/>
  <c r="D27" i="33"/>
  <c r="G27" i="33" s="1"/>
  <c r="D25" i="33"/>
  <c r="C18" i="33"/>
  <c r="E18" i="33"/>
  <c r="F18" i="33"/>
  <c r="D30" i="33" l="1"/>
  <c r="G18" i="33"/>
  <c r="G25" i="33"/>
  <c r="G30" i="33" s="1"/>
  <c r="D18" i="33"/>
  <c r="C49" i="74" l="1"/>
  <c r="C40" i="74"/>
  <c r="F35" i="74"/>
  <c r="F34" i="74"/>
  <c r="F33" i="74"/>
  <c r="F32" i="74"/>
  <c r="F31" i="74"/>
  <c r="F30" i="74"/>
  <c r="F29" i="74"/>
  <c r="F28" i="74"/>
  <c r="F27" i="74"/>
  <c r="F26" i="74"/>
  <c r="F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G10" i="74"/>
  <c r="F10" i="74"/>
  <c r="A4" i="74"/>
  <c r="D38" i="71"/>
  <c r="C38" i="71"/>
  <c r="D29" i="71"/>
  <c r="C29" i="71"/>
  <c r="D21" i="71"/>
  <c r="C21" i="71"/>
  <c r="C44" i="71" s="1"/>
  <c r="E9" i="71"/>
  <c r="C26" i="70"/>
  <c r="C22" i="70"/>
  <c r="C17" i="70"/>
  <c r="E9" i="70"/>
  <c r="C167" i="69"/>
  <c r="E167" i="69" s="1"/>
  <c r="C159" i="69"/>
  <c r="C155" i="69"/>
  <c r="C148" i="69"/>
  <c r="C144" i="69"/>
  <c r="E144" i="69" s="1"/>
  <c r="C134" i="69"/>
  <c r="C127" i="69"/>
  <c r="D123" i="69"/>
  <c r="D122" i="69"/>
  <c r="D121" i="69"/>
  <c r="D120" i="69" s="1"/>
  <c r="G120" i="69"/>
  <c r="F120" i="69"/>
  <c r="E120" i="69"/>
  <c r="C120" i="69"/>
  <c r="D119" i="69"/>
  <c r="D118" i="69"/>
  <c r="D117" i="69"/>
  <c r="D116" i="69"/>
  <c r="D115" i="69"/>
  <c r="D114" i="69"/>
  <c r="D113" i="69"/>
  <c r="D112" i="69"/>
  <c r="D111" i="69"/>
  <c r="G110" i="69"/>
  <c r="F110" i="69"/>
  <c r="E110" i="69"/>
  <c r="C110" i="69"/>
  <c r="C103" i="69"/>
  <c r="C98" i="69"/>
  <c r="C92" i="69"/>
  <c r="E92" i="69" s="1"/>
  <c r="C82" i="69"/>
  <c r="E76" i="69"/>
  <c r="D76" i="69"/>
  <c r="C76" i="69"/>
  <c r="F56" i="69"/>
  <c r="E50" i="69"/>
  <c r="E46" i="69"/>
  <c r="C41" i="69"/>
  <c r="E41" i="69" s="1"/>
  <c r="C32" i="69"/>
  <c r="E32" i="69" s="1"/>
  <c r="H15" i="69"/>
  <c r="E9" i="69"/>
  <c r="D44" i="71" l="1"/>
  <c r="E155" i="69"/>
  <c r="H110" i="69"/>
  <c r="D110" i="69"/>
  <c r="E15" i="70"/>
  <c r="E127" i="69"/>
  <c r="F76" i="69"/>
  <c r="E98" i="69"/>
  <c r="E21" i="71"/>
  <c r="E48" i="71" l="1"/>
  <c r="D5" i="41" l="1"/>
  <c r="E24" i="41" l="1"/>
  <c r="D24" i="41"/>
  <c r="E19" i="41"/>
  <c r="D19" i="41"/>
  <c r="E10" i="41"/>
  <c r="D10" i="41"/>
  <c r="D16" i="41" s="1"/>
  <c r="E5" i="41"/>
  <c r="D30" i="41" l="1"/>
  <c r="D34" i="41"/>
  <c r="E16" i="41"/>
  <c r="E30" i="41"/>
  <c r="E34" i="41" l="1"/>
</calcChain>
</file>

<file path=xl/sharedStrings.xml><?xml version="1.0" encoding="utf-8"?>
<sst xmlns="http://schemas.openxmlformats.org/spreadsheetml/2006/main" count="2909" uniqueCount="1561">
  <si>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</si>
  <si>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</si>
  <si>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</si>
  <si>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</si>
  <si>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</si>
  <si>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</si>
  <si>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</si>
  <si>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</si>
  <si>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</si>
  <si>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</si>
  <si>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</si>
  <si>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</si>
  <si>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</si>
  <si>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</si>
  <si>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</si>
  <si>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</si>
  <si>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</si>
  <si>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</si>
  <si>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</si>
  <si>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</si>
  <si>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</si>
  <si>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</si>
  <si>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</si>
  <si>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</si>
  <si>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</si>
  <si>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</si>
  <si>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</si>
  <si>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</si>
  <si>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</si>
  <si>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</si>
  <si>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</si>
  <si>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Activos Diferidos</t>
  </si>
  <si>
    <t>Provisiones a Largo Plazo</t>
  </si>
  <si>
    <t>Estimación por Pérdida o Deterioro de Activos no Circulantes</t>
  </si>
  <si>
    <t>Otros Activos no Circulantes</t>
  </si>
  <si>
    <t>Total del Pasivo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</si>
  <si>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</si>
  <si>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</si>
  <si>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</si>
  <si>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</si>
  <si>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</si>
  <si>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</si>
  <si>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</si>
  <si>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</si>
  <si>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</si>
  <si>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</si>
  <si>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</si>
  <si>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</si>
  <si>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</si>
  <si>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</si>
  <si>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</si>
  <si>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</si>
  <si>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</si>
  <si>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</si>
  <si>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</si>
  <si>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</si>
  <si>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</si>
  <si>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</si>
  <si>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</si>
  <si>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</si>
  <si>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</si>
  <si>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</si>
  <si>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</si>
  <si>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</si>
  <si>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</si>
  <si>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</si>
  <si>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</si>
  <si>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</si>
  <si>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</si>
  <si>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</si>
  <si>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</si>
  <si>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</si>
  <si>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</si>
  <si>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</si>
  <si>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</si>
  <si>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</si>
  <si>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</si>
  <si>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</si>
  <si>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</si>
  <si>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</si>
  <si>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</si>
  <si>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</si>
  <si>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</si>
  <si>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</si>
  <si>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</si>
  <si>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</si>
  <si>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</si>
  <si>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</si>
  <si>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</si>
  <si>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</si>
  <si>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</si>
  <si>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</si>
  <si>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</si>
  <si>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</si>
  <si>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</si>
  <si>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</si>
  <si>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</si>
  <si>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</si>
  <si>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</si>
  <si>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</si>
  <si>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</si>
  <si>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</si>
  <si>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</si>
  <si>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Concepto</t>
  </si>
  <si>
    <t>Total</t>
  </si>
  <si>
    <t>Aplicación</t>
  </si>
  <si>
    <t>Exceso o Insuficiencia en la Actualización de la Hacienda Pública/Patrimonio</t>
  </si>
  <si>
    <t>Origen</t>
  </si>
  <si>
    <t>Otros Orígenes de Operación</t>
  </si>
  <si>
    <t>Otras Aplicaciones de Operación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</si>
  <si>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</si>
  <si>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</si>
  <si>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</si>
  <si>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</si>
  <si>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</si>
  <si>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</si>
  <si>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</si>
  <si>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</si>
  <si>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</si>
  <si>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</si>
  <si>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</si>
  <si>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</si>
  <si>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</si>
  <si>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</si>
  <si>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</si>
  <si>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</si>
  <si>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</si>
  <si>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</si>
  <si>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</si>
  <si>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</si>
  <si>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</si>
  <si>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</si>
  <si>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</si>
  <si>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Bajo protesta de decir verdad declaramos que los Estados Financieros y sus notas, son razonablemente correctos y son responsabilidad del emisor.</t>
  </si>
  <si>
    <t>Diferencia</t>
  </si>
  <si>
    <t>Estimado</t>
  </si>
  <si>
    <t>Modificado</t>
  </si>
  <si>
    <t>Devengado</t>
  </si>
  <si>
    <t>Recaudado</t>
  </si>
  <si>
    <t>Ingresos por Venta de Bienes, Prestación de Servicios y Otros Ingresos</t>
  </si>
  <si>
    <t>Ingresos Derivados de Financiamientos</t>
  </si>
  <si>
    <t>Ingresos del Poder Ejecutivo Federal o Estatal y de los Municipios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</si>
  <si>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</si>
  <si>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Egresos</t>
  </si>
  <si>
    <t>Subejercicio</t>
  </si>
  <si>
    <t>Aprobado</t>
  </si>
  <si>
    <t>Ampliaciones/ (Reducciones)</t>
  </si>
  <si>
    <t>Pagado</t>
  </si>
  <si>
    <t>Entidades Paraestatales Empresariales Financieras Monetarias con Participación Estatal Mayoritaria</t>
  </si>
  <si>
    <t>Fideicomisos Financieros Públicos con Participación Estatal Mayoritaria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</si>
  <si>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</si>
  <si>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</si>
  <si>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</si>
  <si>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</si>
  <si>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</si>
  <si>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</si>
  <si>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</si>
  <si>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</si>
  <si>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</si>
  <si>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</si>
  <si>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</si>
  <si>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</si>
  <si>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</si>
  <si>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</si>
  <si>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</si>
  <si>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</si>
  <si>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</si>
  <si>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</si>
  <si>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</si>
  <si>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</si>
  <si>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</si>
  <si>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</si>
  <si>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</si>
  <si>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</si>
  <si>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</si>
  <si>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</si>
  <si>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</si>
  <si>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</si>
  <si>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</si>
  <si>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</si>
  <si>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</si>
  <si>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</si>
  <si>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</si>
  <si>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</si>
  <si>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</si>
  <si>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</si>
  <si>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</si>
  <si>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</si>
  <si>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</si>
  <si>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</si>
  <si>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</si>
  <si>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</si>
  <si>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</si>
  <si>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</si>
  <si>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</si>
  <si>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</si>
  <si>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</si>
  <si>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</si>
  <si>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</si>
  <si>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</si>
  <si>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</si>
  <si>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Gasto Corriente</t>
  </si>
  <si>
    <t>Gasto de Capital</t>
  </si>
  <si>
    <t>Amortización de la Deuda y Disminución de Pasivos</t>
  </si>
  <si>
    <t>Adeudos de Ejercicios Fiscales Anteriores</t>
  </si>
  <si>
    <t>Saneamiento del Sistema Financiero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</si>
  <si>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</si>
  <si>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</si>
  <si>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</si>
  <si>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</si>
  <si>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</si>
  <si>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</si>
  <si>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</si>
  <si>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</si>
  <si>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</si>
  <si>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</si>
  <si>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</si>
  <si>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</si>
  <si>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</si>
  <si>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</si>
  <si>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</si>
  <si>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</si>
  <si>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</si>
  <si>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</si>
  <si>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</si>
  <si>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</si>
  <si>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</si>
  <si>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</si>
  <si>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</si>
  <si>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</si>
  <si>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</si>
  <si>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</si>
  <si>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</si>
  <si>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TOTAL</t>
  </si>
  <si>
    <t>Total Otros Instrumentos de Deuda</t>
  </si>
  <si>
    <t>Otros Instrumentos de Deuda</t>
  </si>
  <si>
    <t>Total Créditos Bancarios</t>
  </si>
  <si>
    <t>Amortización</t>
  </si>
  <si>
    <t>Contratación / Colocación</t>
  </si>
  <si>
    <t>Identificación de Crédito o Instrumento</t>
  </si>
  <si>
    <t>Total de Intereses de Otros Instrumentos de Deuda</t>
  </si>
  <si>
    <t>Total de Intereses de Créditos Bancarios</t>
  </si>
  <si>
    <t>Créditos Bancarios</t>
  </si>
  <si>
    <t>Adeudos de ejercicios fiscales anteriores</t>
  </si>
  <si>
    <t>Costo financiero, deuda o apoyos a deudores y ahorradores de la banca</t>
  </si>
  <si>
    <t>Participaciones a entidades federativas y municipios</t>
  </si>
  <si>
    <t>Gasto Federalizado</t>
  </si>
  <si>
    <t>Aportaciones a fondos de inversión y reestructura de pensiones</t>
  </si>
  <si>
    <t>Aportaciones a fondos de estabilización</t>
  </si>
  <si>
    <t>Aportaciones a la seguridad social</t>
  </si>
  <si>
    <t>Pensiones y jubilaciones</t>
  </si>
  <si>
    <t>Obligaciones</t>
  </si>
  <si>
    <t>Desastres Naturales</t>
  </si>
  <si>
    <t>Obligaciones de cumplimiento de resolución jurisdiccional</t>
  </si>
  <si>
    <t>Compromisos</t>
  </si>
  <si>
    <t>Operaciones ajenas</t>
  </si>
  <si>
    <t>Apoyo a la función pública y al mejoramiento de la gestión</t>
  </si>
  <si>
    <t>Apoyo al proceso presupuestario y para mejorar la eficiencia institucional</t>
  </si>
  <si>
    <t>Administrativos y de Apoyo</t>
  </si>
  <si>
    <t>Proyectos de Inversión</t>
  </si>
  <si>
    <t>Específicos</t>
  </si>
  <si>
    <t>Funciones de las Fuerzas Armadas (Únicamente Gobierno Federal)</t>
  </si>
  <si>
    <t>Regulación y supervisión</t>
  </si>
  <si>
    <t>Promoción y fomento</t>
  </si>
  <si>
    <t>Planeación, seguimiento y evaluación de políticas públicas</t>
  </si>
  <si>
    <t>Provisión de Bienes Públicos</t>
  </si>
  <si>
    <t>Prestación de Servicios Públicos</t>
  </si>
  <si>
    <t>Desempeño de las Funciones</t>
  </si>
  <si>
    <t>Otros Subsidios</t>
  </si>
  <si>
    <t>Sujetos a Reglas de Operación</t>
  </si>
  <si>
    <t>Subsidios: Sector Social y Privado o Entidades Federativas y Municipios</t>
  </si>
  <si>
    <t>Programas</t>
  </si>
  <si>
    <t xml:space="preserve">Participaciones y Aportaciones </t>
  </si>
  <si>
    <t>Capítulos de Gasto</t>
  </si>
  <si>
    <t>Ingresos por Ventas de Bienes y Servicios</t>
  </si>
  <si>
    <t>Rubros de Ingresos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</si>
  <si>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</si>
  <si>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</si>
  <si>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</si>
  <si>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</si>
  <si>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</si>
  <si>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</si>
  <si>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</si>
  <si>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</si>
  <si>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</si>
  <si>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</si>
  <si>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</si>
  <si>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</si>
  <si>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</si>
  <si>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</si>
  <si>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</si>
  <si>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</si>
  <si>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Flujos de Efectivo de las Actividades de Operación</t>
  </si>
  <si>
    <t>Flujos Netos de Efectivo por Actividades de Operación</t>
  </si>
  <si>
    <t>Flujos Netos de Efectivo por Actividades de Inversión</t>
  </si>
  <si>
    <t>Flujos Netos de Efectivo por Actividades de Financiamiento</t>
  </si>
  <si>
    <t>Saldo Inicial</t>
  </si>
  <si>
    <t>Cargos del Periodo</t>
  </si>
  <si>
    <t>Abonos del Periodo</t>
  </si>
  <si>
    <t>Saldo Final</t>
  </si>
  <si>
    <t>Variación Del Periodo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</si>
  <si>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</si>
  <si>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</si>
  <si>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</si>
  <si>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</si>
  <si>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</si>
  <si>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</si>
  <si>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 xml:space="preserve">Bajo protesta de decir verdad declaramos que los Estados Financieros y sus notas, son razonablemente correctos y son responsabilidad del emisor. </t>
  </si>
  <si>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</si>
  <si>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</si>
  <si>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</si>
  <si>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</si>
  <si>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</si>
  <si>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</si>
  <si>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</si>
  <si>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</si>
  <si>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</si>
  <si>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</si>
  <si>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</si>
  <si>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</si>
  <si>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</si>
  <si>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</si>
  <si>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</si>
  <si>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</si>
  <si>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</si>
  <si>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</si>
  <si>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</si>
  <si>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</si>
  <si>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</si>
  <si>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</si>
  <si>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</si>
  <si>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</si>
  <si>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</si>
  <si>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</si>
  <si>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</si>
  <si>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</si>
  <si>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</si>
  <si>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</si>
  <si>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</si>
  <si>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</si>
  <si>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</si>
  <si>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</si>
  <si>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</si>
  <si>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</si>
  <si>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</si>
  <si>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</si>
  <si>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</si>
  <si>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</si>
  <si>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</si>
  <si>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</si>
  <si>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</si>
  <si>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</si>
  <si>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</si>
  <si>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</si>
  <si>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</si>
  <si>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</si>
  <si>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</si>
  <si>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</si>
  <si>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</si>
  <si>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</si>
  <si>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</si>
  <si>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</si>
  <si>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</si>
  <si>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</si>
  <si>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</si>
  <si>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</si>
  <si>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</si>
  <si>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</si>
  <si>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</si>
  <si>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</si>
  <si>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</si>
  <si>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</si>
  <si>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</si>
  <si>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</si>
  <si>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</si>
  <si>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</si>
  <si>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</si>
  <si>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</si>
  <si>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</si>
  <si>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</si>
  <si>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</si>
  <si>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</si>
  <si>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</si>
  <si>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</si>
  <si>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</si>
  <si>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</si>
  <si>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</si>
  <si>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</si>
  <si>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</si>
  <si>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</si>
  <si>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</si>
  <si>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</si>
  <si>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</si>
  <si>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</si>
  <si>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</si>
  <si>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</si>
  <si>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</si>
  <si>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</si>
  <si>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</si>
  <si>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</si>
  <si>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</si>
  <si>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</si>
  <si>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</si>
  <si>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</si>
  <si>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</si>
  <si>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</si>
  <si>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</si>
  <si>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</si>
  <si>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</si>
  <si>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</si>
  <si>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</si>
  <si>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</si>
  <si>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</si>
  <si>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</si>
  <si>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</si>
  <si>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</si>
  <si>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</si>
  <si>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</si>
  <si>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</si>
  <si>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</si>
  <si>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</si>
  <si>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</si>
  <si>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Colecciones, Obras de Arte y Objetos Valiosos</t>
  </si>
  <si>
    <t>ESF-09 INTANGIBLES Y DIFERIDOS</t>
  </si>
  <si>
    <t>Amort. Gasto</t>
  </si>
  <si>
    <t>Amort. Acum</t>
  </si>
  <si>
    <t>Software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</si>
  <si>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</si>
  <si>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</si>
  <si>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</si>
  <si>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</si>
  <si>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</si>
  <si>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</si>
  <si>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</si>
  <si>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</si>
  <si>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</si>
  <si>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</si>
  <si>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</si>
  <si>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Estimaciones para Cuentas Incobrables por Derechos a Recibir Efectivo o Equivalentes</t>
  </si>
  <si>
    <t>Estimación por Deterioro de Inventarios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</si>
  <si>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</si>
  <si>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</si>
  <si>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</si>
  <si>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</si>
  <si>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</si>
  <si>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</si>
  <si>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</si>
  <si>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</si>
  <si>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</si>
  <si>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</si>
  <si>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</si>
  <si>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</si>
  <si>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</si>
  <si>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</si>
  <si>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</si>
  <si>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</si>
  <si>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</si>
  <si>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</si>
  <si>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</si>
  <si>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</si>
  <si>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</si>
  <si>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</si>
  <si>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</si>
  <si>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</si>
  <si>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</si>
  <si>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</si>
  <si>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</si>
  <si>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</si>
  <si>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</si>
  <si>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</si>
  <si>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</si>
  <si>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</si>
  <si>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</si>
  <si>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</si>
  <si>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</si>
  <si>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</si>
  <si>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</si>
  <si>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</si>
  <si>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</si>
  <si>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</si>
  <si>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</si>
  <si>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</si>
  <si>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</si>
  <si>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</si>
  <si>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</si>
  <si>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</si>
  <si>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</si>
  <si>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</si>
  <si>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</si>
  <si>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</si>
  <si>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</si>
  <si>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</si>
  <si>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</si>
  <si>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</si>
  <si>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</si>
  <si>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</si>
  <si>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</si>
  <si>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</si>
  <si>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 no Comprendidos en la Ley de Ingresos Vigente, Causados en Ejercicios Fiscales Anteriores Pendientes de Liquidación o Pago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</si>
  <si>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</si>
  <si>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</si>
  <si>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</si>
  <si>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</si>
  <si>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</si>
  <si>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</si>
  <si>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</si>
  <si>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</si>
  <si>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</si>
  <si>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</si>
  <si>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</si>
  <si>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</si>
  <si>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</si>
  <si>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</si>
  <si>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</si>
  <si>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</si>
  <si>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</si>
  <si>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</si>
  <si>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</si>
  <si>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</si>
  <si>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</si>
  <si>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Transferencias del Fondo Mexicano del Petróleo para la Estabilización y el Desarrollo</t>
  </si>
  <si>
    <t>Intereses Ganados de Títulos, Valores y demás Instrumentos Financieros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</si>
  <si>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</si>
  <si>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</si>
  <si>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</si>
  <si>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</si>
  <si>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</si>
  <si>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</si>
  <si>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</si>
  <si>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</si>
  <si>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</si>
  <si>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Utilidades por Participación Patrimonial</t>
  </si>
  <si>
    <t>Diferencias por Reestructuración de Deuda Pública a Favor</t>
  </si>
  <si>
    <t>%</t>
  </si>
  <si>
    <t>GASTOS DE FUNCIONAMIENTO</t>
  </si>
  <si>
    <t>Materiales y Suministros para Seguridad</t>
  </si>
  <si>
    <t>Servicios Profesionales, Científicos y Técnicos y Otros Servicios</t>
  </si>
  <si>
    <t>Servicios de Comunicación Social y Publicidad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</si>
  <si>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</si>
  <si>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</si>
  <si>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</si>
  <si>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</si>
  <si>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</si>
  <si>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</si>
  <si>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</si>
  <si>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</si>
  <si>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</si>
  <si>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</si>
  <si>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</si>
  <si>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</si>
  <si>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</si>
  <si>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</si>
  <si>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</si>
  <si>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</si>
  <si>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</si>
  <si>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</si>
  <si>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</si>
  <si>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</si>
  <si>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</si>
  <si>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</si>
  <si>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</si>
  <si>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</si>
  <si>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</si>
  <si>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</si>
  <si>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</si>
  <si>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</si>
  <si>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</si>
  <si>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</si>
  <si>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</si>
  <si>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</si>
  <si>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</si>
  <si>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</si>
  <si>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</si>
  <si>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</si>
  <si>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</si>
  <si>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</si>
  <si>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</si>
  <si>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</si>
  <si>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</si>
  <si>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</si>
  <si>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</si>
  <si>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</si>
  <si>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</si>
  <si>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</si>
  <si>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</si>
  <si>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</si>
  <si>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</si>
  <si>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</si>
  <si>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</si>
  <si>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</si>
  <si>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</si>
  <si>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</si>
  <si>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</si>
  <si>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</si>
  <si>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</si>
  <si>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</si>
  <si>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</si>
  <si>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</si>
  <si>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</si>
  <si>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</si>
  <si>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</si>
  <si>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</si>
  <si>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</si>
  <si>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Construcción en Bienes no Capitalizable</t>
  </si>
  <si>
    <t>Notas de Desglose Estado de Variación en la Hacienda Pública</t>
  </si>
  <si>
    <t>VHP-01 PATRIMONIO CONTRIBUIDO</t>
  </si>
  <si>
    <t>VHP-02 PATRIMONIO GENERADO</t>
  </si>
  <si>
    <t>Procedencia</t>
  </si>
  <si>
    <t>Resultado del Ejercicio (Ahorro/ Desahorro)</t>
  </si>
  <si>
    <t>Revalúo de Bienes Inmuebles</t>
  </si>
  <si>
    <t>Revalúo de Bienes Muebles</t>
  </si>
  <si>
    <t>Revalúo de Bienes Intangibles</t>
  </si>
  <si>
    <t>Otros Revalúos</t>
  </si>
  <si>
    <t>Reservas de Patrimonio</t>
  </si>
  <si>
    <t>Reservas Territoriales</t>
  </si>
  <si>
    <t>Reservas por Contingencias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</si>
  <si>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</si>
  <si>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</si>
  <si>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</si>
  <si>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</si>
  <si>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</si>
  <si>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</si>
  <si>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</si>
  <si>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</si>
  <si>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</si>
  <si>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</si>
  <si>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</si>
  <si>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</si>
  <si>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</si>
  <si>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</si>
  <si>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</si>
  <si>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</si>
  <si>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</si>
  <si>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</si>
  <si>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</si>
  <si>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</si>
  <si>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</si>
  <si>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</si>
  <si>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</si>
  <si>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</si>
  <si>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</si>
  <si>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</si>
  <si>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</si>
  <si>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</si>
  <si>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</si>
  <si>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</si>
  <si>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</si>
  <si>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</si>
  <si>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</si>
  <si>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</si>
  <si>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</si>
  <si>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</si>
  <si>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</si>
  <si>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</si>
  <si>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</si>
  <si>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</si>
  <si>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</si>
  <si>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</si>
  <si>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</si>
  <si>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</si>
  <si>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</si>
  <si>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</si>
  <si>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</si>
  <si>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</si>
  <si>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</si>
  <si>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</si>
  <si>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</si>
  <si>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</si>
  <si>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</si>
  <si>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</si>
  <si>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</si>
  <si>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</si>
  <si>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</si>
  <si>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</si>
  <si>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</si>
  <si>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</si>
  <si>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</si>
  <si>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</si>
  <si>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</si>
  <si>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</si>
  <si>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</si>
  <si>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</si>
  <si>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</si>
  <si>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</si>
  <si>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</si>
  <si>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</si>
  <si>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</si>
  <si>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</si>
  <si>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</si>
  <si>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3.7</t>
  </si>
  <si>
    <t>Otros Gastos Contables No Presupuestarios</t>
  </si>
  <si>
    <t>Notas de Memoria</t>
  </si>
  <si>
    <t>Cargos del Período</t>
  </si>
  <si>
    <t>Abonos del Período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</si>
  <si>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</si>
  <si>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</si>
  <si>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</si>
  <si>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</si>
  <si>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</si>
  <si>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</si>
  <si>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</si>
  <si>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</si>
  <si>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</si>
  <si>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</si>
  <si>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</si>
  <si>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</si>
  <si>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</si>
  <si>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</si>
  <si>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</si>
  <si>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</si>
  <si>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</si>
  <si>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</si>
  <si>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</si>
  <si>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</si>
  <si>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</si>
  <si>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</si>
  <si>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</si>
  <si>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</si>
  <si>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</si>
  <si>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</si>
  <si>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</si>
  <si>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</si>
  <si>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</si>
  <si>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</si>
  <si>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</si>
  <si>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</si>
  <si>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</si>
  <si>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</si>
  <si>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</si>
  <si>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</si>
  <si>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</si>
  <si>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</si>
  <si>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</si>
  <si>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</si>
  <si>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</si>
  <si>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Anual</t>
  </si>
  <si>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</si>
  <si>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</si>
  <si>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</si>
  <si>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</si>
  <si>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</si>
  <si>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</si>
  <si>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</si>
  <si>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</si>
  <si>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</si>
  <si>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</si>
  <si>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</si>
  <si>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</si>
  <si>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</si>
  <si>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</si>
  <si>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</si>
  <si>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</si>
  <si>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</si>
  <si>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</si>
  <si>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</si>
  <si>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</si>
  <si>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</si>
  <si>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</si>
  <si>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</si>
  <si>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</si>
  <si>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</si>
  <si>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</si>
  <si>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</si>
  <si>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</si>
  <si>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</si>
  <si>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</si>
  <si>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</si>
  <si>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</si>
  <si>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</si>
  <si>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</si>
  <si>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</si>
  <si>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</si>
  <si>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</si>
  <si>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</si>
  <si>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</si>
  <si>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</si>
  <si>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</si>
  <si>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Hacienda Pública/Patrimonio Neto Final de 2024</t>
  </si>
  <si>
    <t>JUICIOS</t>
  </si>
  <si>
    <t>GARANTÍAS</t>
  </si>
  <si>
    <t>AVALES</t>
  </si>
  <si>
    <t>PENSIONES Y JUBILACIONES</t>
  </si>
  <si>
    <t>DEUDA CONTINGENTE</t>
  </si>
  <si>
    <t>CONCEPTO</t>
  </si>
  <si>
    <t>PASIVOS DIFERIDOS</t>
  </si>
  <si>
    <t>ESF-15</t>
  </si>
  <si>
    <t>PROVISIONES</t>
  </si>
  <si>
    <t>ESF-16</t>
  </si>
  <si>
    <t>OTROS PASIVOS</t>
  </si>
  <si>
    <t>EFECTIVO Y EQUIVALENTES</t>
  </si>
  <si>
    <t>ADQ. DE ACT. DE INVERSIÓN EFECTIVAMENTE PAGADAS</t>
  </si>
  <si>
    <t>CONCILIACION DE FLUJOS DE EFECTIVO NETOS</t>
  </si>
  <si>
    <t>INGRESOS</t>
  </si>
  <si>
    <t>EGRESOS</t>
  </si>
  <si>
    <t>ACT-01 INGRESOS y OTROS BENEFICIOS</t>
  </si>
  <si>
    <t>Explicación</t>
  </si>
  <si>
    <t>ACT-02 GASTOS Y OTRAS PERDIDAS</t>
  </si>
  <si>
    <t>Método de depreciación</t>
  </si>
  <si>
    <t>Tasas determinada</t>
  </si>
  <si>
    <t>Estado del bien</t>
  </si>
  <si>
    <t>Características</t>
  </si>
  <si>
    <t>Valores en Garantía</t>
  </si>
  <si>
    <t>Adquisición con Fondos de Terceros</t>
  </si>
  <si>
    <t>ESF-14 PASIVOS DIFERIDOS</t>
  </si>
  <si>
    <t>Ingresos Cobrados por Adelantado a Corto Plazo</t>
  </si>
  <si>
    <t>Intereses Cobrados por Adelantado a Corto Plazo</t>
  </si>
  <si>
    <t>ESF-15 PROVISIONES</t>
  </si>
  <si>
    <t>Provisión para Demandas y Juicios a Corto Plazo</t>
  </si>
  <si>
    <t>Provisión para contingencias a Corto Plazo</t>
  </si>
  <si>
    <t>Otras Provisiones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</si>
  <si>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</si>
  <si>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</si>
  <si>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</si>
  <si>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</si>
  <si>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</si>
  <si>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Ingresos por Clasificar</t>
  </si>
  <si>
    <t>Recaudación por Participar</t>
  </si>
  <si>
    <t>EFE-01 EFECTIVO Y EQUIVALENTES</t>
  </si>
  <si>
    <t>EFE-02 ADQ. DE ACT. DE INVERSIÓN EFECTIVAMENTE PAGADAS</t>
  </si>
  <si>
    <t>EFE-03 CONCILIACION DE FLUJOS DE EFECTIVO NETOS</t>
  </si>
  <si>
    <t>3. Menos Ingresos Presupuestarios No Contables</t>
  </si>
  <si>
    <t>4. Total de Ingresos Contables</t>
  </si>
  <si>
    <t>Materiales y Suministros (consumos)</t>
  </si>
  <si>
    <t>4. Total de Gastos Contables</t>
  </si>
  <si>
    <t>Cuentas de Orden Presupuestarias de Ingresos</t>
  </si>
  <si>
    <t>Cuentas de Orden Presupuestarias de Egresos</t>
  </si>
  <si>
    <t>Cuenta Pública</t>
  </si>
  <si>
    <t>Ingresos de los Entes Públicos de los Poderes Legislativo y Judicial, de los Órganos Autónomos y del Sector Paraestatal o Paramunicipal, así como de las Empresas Productivas del Estado</t>
  </si>
  <si>
    <t>Transacciones de la Deuda Pública / Costo Financiero de la Deuda</t>
  </si>
  <si>
    <t>Transferencias, Participaciones y Aportaciones Entre Diferentes Niveles y Ordenes de Gobierno</t>
  </si>
  <si>
    <t>Partida</t>
  </si>
  <si>
    <t>Clave UR</t>
  </si>
  <si>
    <t>Descripción UR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</si>
  <si>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</si>
  <si>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</si>
  <si>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</si>
  <si>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</si>
  <si>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</si>
  <si>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</si>
  <si>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</si>
  <si>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NOMBRE</t>
  </si>
  <si>
    <t>Del 1 de Enero al 31 de Diciembre de 2025</t>
  </si>
  <si>
    <t>Convencia de la Aplicación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</si>
  <si>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</si>
  <si>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</si>
  <si>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</si>
  <si>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</si>
  <si>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</si>
  <si>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</si>
  <si>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</si>
  <si>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</si>
  <si>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Cambios en Estimaciones Contables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</si>
  <si>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</si>
  <si>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</si>
  <si>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</si>
  <si>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</si>
  <si>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</si>
  <si>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Demandas Judicial en Proceso de Resolución</t>
  </si>
  <si>
    <t>CUENTAS DE ORDEN PRESUPUESTARIAS</t>
  </si>
  <si>
    <t>Ingreso</t>
  </si>
  <si>
    <t>Rubro de Ingresos / Fuente de Financiamiento</t>
  </si>
  <si>
    <t>Ingresos excedentes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</si>
  <si>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</si>
  <si>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</si>
  <si>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Inversiones Para el Fomento de Actividades Productivas</t>
  </si>
  <si>
    <t>Total del Egreso</t>
  </si>
  <si>
    <t>Poder Ejecutivo</t>
  </si>
  <si>
    <t>Poder Legislativo</t>
  </si>
  <si>
    <t>Poder Judicial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</si>
  <si>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</si>
  <si>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</si>
  <si>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</si>
  <si>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 xml:space="preserve"> </t>
  </si>
  <si>
    <t>Superávit / Déficit</t>
  </si>
  <si>
    <t>Financiamientos Internos</t>
  </si>
  <si>
    <t>Recursos Federales</t>
  </si>
  <si>
    <t>Otros Recursos de Libre Disposición</t>
  </si>
  <si>
    <t>Otros Recursos de Transferencias Federales Etiquetadas</t>
  </si>
  <si>
    <t>Estimado / Aprobado</t>
  </si>
  <si>
    <t>Recaudado / Pagado</t>
  </si>
  <si>
    <t>Programas de Gasto Federalizado (Gobierno Federal)</t>
  </si>
  <si>
    <t>Código</t>
  </si>
  <si>
    <t>Descripción del Bien Mueble</t>
  </si>
  <si>
    <t>Valor en libros</t>
  </si>
  <si>
    <t>Descripción del Bien Inmueble</t>
  </si>
  <si>
    <t>Fondo, Programa o Convenio</t>
  </si>
  <si>
    <t>Datos de la Cuenta Bancaria</t>
  </si>
  <si>
    <t>Institución Bancaria</t>
  </si>
  <si>
    <t>Número de Cuenta</t>
  </si>
  <si>
    <t>Programa o Fondo</t>
  </si>
  <si>
    <t>Destino de los Recursos</t>
  </si>
  <si>
    <t>Ejercicio</t>
  </si>
  <si>
    <t>Reintegro</t>
  </si>
  <si>
    <t>Flujos de Efectivo de las Actividades de Inversión</t>
  </si>
  <si>
    <t>Flujos de Efectivo de las Actividades de Financiamiento</t>
  </si>
  <si>
    <t>DEUDA PÚBLICA</t>
  </si>
  <si>
    <t>Productos1</t>
  </si>
  <si>
    <t>Aprovechamientos2</t>
  </si>
  <si>
    <t>Ingresos por Venta de Bienes, Prestación de Servicios y Otros Ingresos3</t>
  </si>
  <si>
    <t>“Bajo protesta de decir verdad declaramos que los Estados Financieros y sus notas, son razonablemente correctos y son responsabilidad del emisor”.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</si>
  <si>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</si>
  <si>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No Aplica</t>
  </si>
  <si>
    <t>No aplica</t>
  </si>
  <si>
    <t>Sin Información que revelar</t>
  </si>
  <si>
    <t>FIDEICOMISO DE ADMINISTRACIÓN E INVERSIÓN PARA LA REALIZACIÓN DE ACTIVIDADES DE RESCATE Y CONSERVACIÓN DE SITIOS ARQUEOLÓGICOS EN EL ESTADO DE GUANAJUATO (FIARCA)
Estado de Actividades
Del 1 de Enero al 31 de Diciembre de 2025
(Cifras en Pesos)</t>
  </si>
  <si>
    <t>FIDEICOMISO DE ADMINISTRACIÓN E INVERSIÓN PARA LA REALIZACIÓN DE ACTIVIDADES DE RESCATE Y CONSERVACIÓN DE SITIOS ARQUEOLÓGICOS EN EL ESTADO DE GUANAJUATO (FIARCA)
Estado de Situación Financiera
Al 31 de Diciembre de 2025
(Cifras en Pesos)</t>
  </si>
  <si>
    <t>FIDEICOMISO DE ADMINISTRACIÓN E INVERSIÓN PARA LA REALIZACIÓN DE ACTIVIDADES DE RESCATE Y CONSERVACIÓN DE SITIOS ARQUEOLÓGICOS EN EL ESTADO DE GUANAJUATO (FIARCA)
Estado de Variación en la Hacienda Pública
Del 1 de Enero al 31 de Diciembre de 2025
(Cifras en Pesos)</t>
  </si>
  <si>
    <t>FIDEICOMISO DE ADMINISTRACIÓN E INVERSIÓN PARA LA REALIZACIÓN DE ACTIVIDADES DE RESCATE Y CONSERVACIÓN DE SITIOS ARQUEOLÓGICOS EN EL ESTADO DE GUANAJUATO (FIARCA)
Estado de Cambios en la Situación Financiera
Del 1 de Enero al 31 de Diciembre de 2025
(Cifras en Pesos)</t>
  </si>
  <si>
    <t>FIDEICOMISO DE ADMINISTRACIÓN E INVERSIÓN PARA LA REALIZACIÓN DE ACTIVIDADES DE RESCATE Y CONSERVACIÓN DE SITIOS ARQUEOLÓGICOS EN EL ESTADO DE GUANAJUATO (FIARCA)
Estado de Flujos de Efectivo
Del 1 de Enero al 31 de Diciembre de 2025
(Cifras en Pesos)</t>
  </si>
  <si>
    <t>FIDEICOMISO DE ADMINISTRACIÓN E INVERSIÓN PARA LA REALIZACIÓN DE ACTIVIDADES DE RESCATE Y CONSERVACIÓN DE SITIOS ARQUEOLÓGICOS EN EL ESTADO DE GUANAJUATO (FIARCA)
Estado Analítico del Activo
Del 1 de Enero al 31 de Diciembre de 2025
(Cifras en Pesos)</t>
  </si>
  <si>
    <t>FIDEICOMISO DE ADMINISTRACIÓN E INVERSIÓN PARA LA REALIZACIÓN DE ACTIVIDADES DE RESCATE Y CONSERVACIÓN DE SITIOS ARQUEOLÓGICOS EN EL ESTADO DE GUANAJUATO (FIARCA)
Estado Analítico de la Deuda y Otros Pasivos
Del 1 de Enero al 31 de Diciembre de 2025
(Cifras en Pesos)</t>
  </si>
  <si>
    <t>FIDEICOMISO DE ADMINISTRACIÓN E INVERSIÓN PARA LA REALIZACIÓN DE ACTIVIDADES DE RESCATE Y CONSERVACIÓN DE SITIOS ARQUEOLÓGICOS EN EL ESTADO DE GUANAJUATO (FIARCA)
Informe sobre Pasivos Contingentes
Al 31 de Diciembre de 2025</t>
  </si>
  <si>
    <t>FIDEICOMISO DE ADMINISTRACIÓN E INVERSIÓN PARA LA REALIZACIÓN DE ACTIVIDADES DE RESCATE Y CONSERVACIÓN DE SITIOS ARQUEOLÓGICOS EN EL ESTADO DE GUANAJUATO (FIARCA)</t>
  </si>
  <si>
    <t>SIN INFORMACIÓN QUE REVELAR</t>
  </si>
  <si>
    <t>El Fideicomiso de Administración e Inversión para la Realización de</t>
  </si>
  <si>
    <t>Actividades de Rescate y Conservación de Sitios Arqueológicos es</t>
  </si>
  <si>
    <t>en el Estado de Guanajuato  no cuenta con pasivos contingentes.</t>
  </si>
  <si>
    <t>PROYECTO PLAZUELAS</t>
  </si>
  <si>
    <t>PROYECTO CAÑADA</t>
  </si>
  <si>
    <t>PROYECTO PERALTA</t>
  </si>
  <si>
    <t>PROYECTO COPORO</t>
  </si>
  <si>
    <t>DIRECCIÓN</t>
  </si>
  <si>
    <t>PROYECTO CERRO DE LOS REMEDIOS</t>
  </si>
  <si>
    <t>PROYECTO ARROYO SECO</t>
  </si>
  <si>
    <t>CAV PERALTA</t>
  </si>
  <si>
    <t>CAV PLAZUELAS</t>
  </si>
  <si>
    <t>CAV CAÑADA DE LA VIRGEN</t>
  </si>
  <si>
    <t>CAV COPORO</t>
  </si>
  <si>
    <t>CAV ARROYO SECO</t>
  </si>
  <si>
    <t>FIARCA</t>
  </si>
  <si>
    <t>5110</t>
  </si>
  <si>
    <t xml:space="preserve"> BIENES MUEBLES, INMUEBLES E INTANGIBLES</t>
  </si>
  <si>
    <t>PIEZA</t>
  </si>
  <si>
    <t>Totales</t>
  </si>
  <si>
    <t>Fideicomiso para la Realización de las Actividades de Rescate y Conservación de Sitios Arqueológicos en el Estado de Guanajuato(FIARCA) no cuenta con bienes inmuebles que informar.</t>
  </si>
  <si>
    <t>APORTACION INHA AL FIARCA</t>
  </si>
  <si>
    <t>SCOTIABANK</t>
  </si>
  <si>
    <t>APORTACION INAH 2025</t>
  </si>
  <si>
    <t>E003 - Actividades artísticas y culturales</t>
  </si>
  <si>
    <t>Atención a personas para conocer el Sitio Arqueológico Plazuelas en Pénjamo, tanto de forma presencial  y virtual como por medios electrónicos a través de: recorridos virtuales y fotografías 360°</t>
  </si>
  <si>
    <t>Personas atendidas de manera presencial y virtual</t>
  </si>
  <si>
    <t>Acciones de preservación de la zona Arqueológica Plazuelas en Pénjamo</t>
  </si>
  <si>
    <t>Intervenciones realizadas</t>
  </si>
  <si>
    <t>Atención a personas para conocer el Sitio Arqueológico Cañada de la Virgen en San Miguel de Allende tanto de forma presencial como por medios electrónicos a través de: recorridos virtuales y fotografías 360°.</t>
  </si>
  <si>
    <t>Acciones de preservación de la zona Arqueológica Cañada de la Virgen en San Miguel de Allende.</t>
  </si>
  <si>
    <t>Atención a personas para conocer el Sitio Arqueológico Peralta en Abasolo, tanto de forma presencial  y virtual como por medios electrónicos a través de: recorridos virtuales y fotografías 360°.</t>
  </si>
  <si>
    <t>Acciones de preservación de la zona Arqueológica Peralta en Abasolo.</t>
  </si>
  <si>
    <t>intervenciones realizadas</t>
  </si>
  <si>
    <t>Atención a personas para conocer el Sitio Arqueológico El Cóporo en Ocampo, tanto de forma presencial  y virtual como por medios electrónicos a través de: recorridos virtuales y fotografías 360°.</t>
  </si>
  <si>
    <t>Personas atendidas  de manera presencial y virtual</t>
  </si>
  <si>
    <t>Acciones de preservación de la zona Arqueológica El Cóporo, en Ocampo.</t>
  </si>
  <si>
    <t>Acciones de preservación de la zona Arqueológica  Arroyo seco en Victoria.</t>
  </si>
  <si>
    <t>Atención a personas para conocer el Sitio Arqueológico Arroyo seco en Victoria , tanto de forma presencial  y virtual como por medios electrónicos a través de: recorridos virtuales y fotografías 360°.</t>
  </si>
  <si>
    <t>Acciones de preservación de zonas arqueológicas de Guanajuato, Cerro de los Remedios, Comonfort, Gto.</t>
  </si>
  <si>
    <t>Secretaria de Cultura</t>
  </si>
  <si>
    <t>SI</t>
  </si>
  <si>
    <t>Personas</t>
  </si>
  <si>
    <t>Acciones</t>
  </si>
  <si>
    <t>Atención a personas para conocer el Sitio Arqueológico/Personas atendidas</t>
  </si>
  <si>
    <t>Acciones de preservación de la zona/Acciones realizadas</t>
  </si>
  <si>
    <t>Metas alcanzadas en la atenciòn de las personas que ingresan a el Sitio Arqueológico</t>
  </si>
  <si>
    <t>Acciones realziadas  en la zona</t>
  </si>
  <si>
    <t>FIDEICOMISO DE ADMINISTRACIÓN E INVERSIÓN PARA LA REALIZACIÓN DE ACTIVIDADES DE RESCATE Y CONSERVACIÓN DE SITIOS ARQUEOLÓGICOS EN EL ESTADO DE GUANAJUATO (FIARCA)
Estado Analítico de Ingresos
Del 1 de Enero al 31 de Diciembre del 2025
(Cifras en Pesos)</t>
  </si>
  <si>
    <t>FIDEICOMISO DE ADMINISTRACIÓN E INVERSIÓN PARA LA REALIZACIÓN DE ACTIVIDADES DE RESCATE Y CONSERVACIÓN DE SITIOS ARQUEOLÓGICOS EN EL ESTADO DE GUANAJUATO (FIARCA)
Estado Analítico de Ingresos
Del 1 de Enero al 31 de Diciembre de 2025
(Cifras en Pesos)</t>
  </si>
  <si>
    <t>FIDEICOMISO DE ADMINISTRACIÓN E INVERSIÓN PARA LA REALIZACIÓN DE ACTIVIDADES DE RESCATE Y CONSERVACIÓN DE SITIOS ARQUEOLÓGICOS EN EL ESTADO DE GUANAJUATO (FIARCA)
Estado Analítico del Ejercicio del Presupuesto de Egresos
Clasificación por Objeto del Gasto (Capítulo y Concepto)
Del 1 de Enero al 31 de Diciembre de 2025
(Cifras en Pesos)</t>
  </si>
  <si>
    <t>FIDEICOMISO DE ADMINISTRACIÓN E INVERSIÓN PARA LA REALIZACIÓN DE ACTIVIDADES DE RESCATE Y CONSERVACIÓN DE SITIOS ARQUEOLÓGICOS EN EL ESTADO DE GUANAJUATO (FIARCA)
Estado Analítico del Ejercicio del Presupuesto de Egresos
Clasificación Administrativa
Del 1 de Enero al 31 de Diciembre de 2025
(Cifras en Pesos)</t>
  </si>
  <si>
    <t>FIDEICOMISO DE ADMINISTRACIÓN E INVERSIÓN PARA LA REALIZACIÓN DE ACTIVIDADES DE RESCATE Y CONSERVACIÓN DE SITIOS ARQUEOLÓGICOS EN EL ESTADO DE GUANAJUATO (FIARCA)
Estado Analítico del Ejercicio del Presupuesto de Egresos
Clasificación Económica (por Tipo de Gasto)
Del 1 de Enero al 31 de Diciembre de 2025
(Cifras en Pesos)</t>
  </si>
  <si>
    <t>FIDEICOMISO DE ADMINISTRACIÓN E INVERSIÓN PARA LA REALIZACIÓN DE ACTIVIDADES DE RESCATE Y CONSERVACIÓN DE SITIOS ARQUEOLÓGICOS EN EL ESTADO DE GUANAJUATO (FIARCA)
Estado Analítico del Ejercicio del Presupuesto de Egresos
Clasificación Funcional (Finalidad y Función)
Del 1 de Enero al 31 de Diciembre de 2025
(Cifras en Pesos)</t>
  </si>
  <si>
    <t>FIDEICOMISO DE ADMINISTRACIÓN E INVERSIÓN PARA LA REALIZACIÓN DE ACTIVIDADES DE RESCATE Y CONSERVACIÓN DE SITIOS ARQUEOLÓGICOS EN EL ESTADO DE GUANAJUATO (FIARCA)
Endeudamiento Neto
Del 1 de Enero al 31 de Diciembre de 2025
(Cifras en Pesos)</t>
  </si>
  <si>
    <t>FIDEICOMISO DE ADMINISTRACIÓN E INVERSIÓN PARA LA REALIZACIÓN DE ACTIVIDADES DE RESCATE Y CONSERVACIÓN DE SITIOS ARQUEOLÓGICOS EN EL ESTADO DE GUANAJUATO (FIARCA)
Intereses de la Deuda
Del 1 de Enero al 31 de Diciembre de 2025
(Cifras en Pesos)</t>
  </si>
  <si>
    <t>FIDEICOMISO DE ADMINISTRACIÓN E INVERSIÓN PARA LA REALIZACIÓN DE ACTIVIDADES DE RESCATE Y CONSERVACIÓN DE SITIOS ARQUEOLÓGICOS EN EL ESTADO DE GUANAJUATO (FIARCA)
Flujo de Fondos
Del 1 de Enero al 31 de Diciembre de 2025
(Cifras en Pesos)</t>
  </si>
  <si>
    <t>FIDEICOMISO DE ADMINISTRACIÓN E INVERSIÓN PARA LA REALIZACIÓN DE ACTIVIDADES DE RESCATE Y CONSERVACIÓN DE SITIOS ARQUEOLÓGICOS EN EL ESTADO DE GUANAJUATO (FIARCA)
Gasto por Categoría Programática
Del 1 de Enero al 31 de Diciembre del 2025
(Cifras en Pesos)</t>
  </si>
  <si>
    <t>E</t>
  </si>
  <si>
    <t>PB3498</t>
  </si>
  <si>
    <t>FIDEICOMISO DE ADMINISTRACIÓN E INVERSIÓN PARA LA REALIZACIÓN DE ACTIVIDADES DE RESCATE Y CONSERVACIÓN DE SITIOS ARQUEOLÓGICOS EN EL ESTADO DE GUANAJUATO (FIARCA)
Programas y Proyectos de Inversión
Del 1 de Enero al 31 de Diciembre de 2025
(Cifras en Pesos)</t>
  </si>
  <si>
    <t>FIDEICOMISO DE ADMINISTRACIÓN E INVERSIÓN PARA LA REALIZACIÓN DE ACTIVIDADES DE RESCATE Y CONSERVACIÓN DE SITIOS ARQUEOLÓGICOS EN EL ESTADO DE GUANAJUATO (FIARCA)
Indicadores de Resultados
Del 1 de Enero al 31 de Diciembre de 2025
(Cifras en Pesos)</t>
  </si>
  <si>
    <t>FIDEICOMISO DE ADMINISTRACIÓN E INVERSIÓN PARA LA REALIZACIÓN DE ACTIVIDADES DE RESCATE Y CONSERVACIÓN DE SITIOS ARQUEOLÓGICOS EN EL ESTADO DE GUANAJUATO (FIARCA)
Relación de Bienes Inmuebles que Componen el Patrimonio
Al 31 de Diciembre de 2025</t>
  </si>
  <si>
    <t>FIDEICOMISO DE ADMINISTRACIÓN E INVERSIÓN PARA LA REALIZACIÓN DE ACTIVIDADES DE RESCATE Y CONSERVACIÓN DE SITIOS ARQUEOLÓGICOS EN EL ESTADO DE GUANAJUATO (FIARCA)
Relación de Cuentas Bancarias Productivas Específicas
Del 1 de Enero al 31 de Diciembre de 2025</t>
  </si>
  <si>
    <t>FIDEICOMISO DE ADMINISTRACIÓN E INVERSIÓN PARA LA REALIZACIÓN DE ACTIVIDADES DE RESCATE Y CONSERVACIÓN DE SITIOS ARQUEOLÓGICOS EN EL ESTADO DE GUANAJUATO (FIARCA)
Formato del Ejercicio y Destino de Gasto Federalizado y Reintegros
Del 1 de Enero al 31 de Diciembre de 2025</t>
  </si>
  <si>
    <t>FIDEICOMISO DE ADMINISTRACIÓN E INVERSIÓN PARA LA REALIZACIÓN DE ACTIVIDADES DE RESCATE Y CONSERVACIÓN DE SITIOS ARQUEOLÓGICOS EN EL ESTADO DE GUANAJUATO (FIARCA)
Relación de Esquemas Bursátiles y de Coberturas Finacieras                                                                                                                                                                   Al 31 de diciembre de 2025</t>
  </si>
  <si>
    <t>FIDEICOMISO DE ADMINISTRACIÓN E INVERSIÓN PARA LA REALIZACIÓN DE ACTIVIDADES DE RESCATE Y CONSERVACIÓN DE SITIOS ARQUEOLÓGICOS EN EL ESTADO DE GUANAJUATO (FIARCA)
Información Adicional que Dispongan Otras Leyes                                                                                                                                                                                                                   Al 31 de Diciembre de 2025</t>
  </si>
  <si>
    <t>NO</t>
  </si>
  <si>
    <t>Sin información que revelar</t>
  </si>
  <si>
    <t>Formato 1 Estado de Situación Financiera Detallado - LDF</t>
  </si>
  <si>
    <t>Estado de Situación Financiera Detallado - LDF</t>
  </si>
  <si>
    <t>Al 31 de diciembre de 2024 y al 31 de diciembre de 2025</t>
  </si>
  <si>
    <t>(PESOS)</t>
  </si>
  <si>
    <t xml:space="preserve">   Concepto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</si>
  <si>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</si>
  <si>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</si>
  <si>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</si>
  <si>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</si>
  <si>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</si>
  <si>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</si>
  <si>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</si>
  <si>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</si>
  <si>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</si>
  <si>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</si>
  <si>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</si>
  <si>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</si>
  <si>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</si>
  <si>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</si>
  <si>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</si>
  <si>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</si>
  <si>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</si>
  <si>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</si>
  <si>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</si>
  <si>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</si>
  <si>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</si>
  <si>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</si>
  <si>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</si>
  <si>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</si>
  <si>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</si>
  <si>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</si>
  <si>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</si>
  <si>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</si>
  <si>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</si>
  <si>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</si>
  <si>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</si>
  <si>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</si>
  <si>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</si>
  <si>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</si>
  <si>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</si>
  <si>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</si>
  <si>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</si>
  <si>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</si>
  <si>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</si>
  <si>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</si>
  <si>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</si>
  <si>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</si>
  <si>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</si>
  <si>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</si>
  <si>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</si>
  <si>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</si>
  <si>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</si>
  <si>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</si>
  <si>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</si>
  <si>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</si>
  <si>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</si>
  <si>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</si>
  <si>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</si>
  <si>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</si>
  <si>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</si>
  <si>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</si>
  <si>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</si>
  <si>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</si>
  <si>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</si>
  <si>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</si>
  <si>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</si>
  <si>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</si>
  <si>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</si>
  <si>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</si>
  <si>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</si>
  <si>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</si>
  <si>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</si>
  <si>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</si>
  <si>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</si>
  <si>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</si>
  <si>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</si>
  <si>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</si>
  <si>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</si>
  <si>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</si>
  <si>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</si>
  <si>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</si>
  <si>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</si>
  <si>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</si>
  <si>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</si>
  <si>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</si>
  <si>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</si>
  <si>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</si>
  <si>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</si>
  <si>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</si>
  <si>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</si>
  <si>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</si>
  <si>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</si>
  <si>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</si>
  <si>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</si>
  <si>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</si>
  <si>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</si>
  <si>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</si>
  <si>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</si>
  <si>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</si>
  <si>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</si>
  <si>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</si>
  <si>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</si>
  <si>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</si>
  <si>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</si>
  <si>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</si>
  <si>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</si>
  <si>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</si>
  <si>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</si>
  <si>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</si>
  <si>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</si>
  <si>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</si>
  <si>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</si>
  <si>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</si>
  <si>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</si>
  <si>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</si>
  <si>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</t>
  </si>
  <si>
    <t>Formato 2 Informe Analítico de la Deuda Pública y Otros Pasivos - LDF</t>
  </si>
  <si>
    <t>Informe Analítico de la Deuda Pública y Otros Pasivos - LDF</t>
  </si>
  <si>
    <t>Del 1 de enero al 31 de diciembre de 2025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</si>
  <si>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</si>
  <si>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</si>
  <si>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</si>
  <si>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</si>
  <si>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</si>
  <si>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</si>
  <si>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</si>
  <si>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</si>
  <si>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</si>
  <si>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</si>
  <si>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</si>
  <si>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</si>
  <si>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</si>
  <si>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</si>
  <si>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</si>
  <si>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</si>
  <si>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Sin Información que Revelar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</si>
  <si>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</si>
  <si>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</si>
  <si>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</si>
  <si>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</si>
  <si>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</si>
  <si>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</si>
  <si>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</si>
  <si>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</si>
  <si>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</si>
  <si>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</si>
  <si>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</si>
  <si>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</si>
  <si>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</si>
  <si>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</si>
  <si>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</si>
  <si>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</si>
  <si>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</si>
  <si>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</si>
  <si>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</si>
  <si>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</si>
  <si>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</si>
  <si>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</si>
  <si>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</si>
  <si>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</si>
  <si>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</si>
  <si>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</si>
  <si>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</si>
  <si>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</si>
  <si>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</si>
  <si>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</si>
  <si>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</si>
  <si>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</si>
  <si>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 xml:space="preserve">Monto pagado de la 
inversión al 31 de 
diciembre de 2025
</t>
  </si>
  <si>
    <t>Monto pagado 
de la inversión 
actualizado al 
31 de diciembre de 
2025</t>
  </si>
  <si>
    <t>Saldo pendiente 
por pagar de la 
inversión al 31
de diciembre de 
2025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</si>
  <si>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</si>
  <si>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</si>
  <si>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</si>
  <si>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</si>
  <si>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</si>
  <si>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</si>
  <si>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</si>
  <si>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</si>
  <si>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</si>
  <si>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</si>
  <si>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</si>
  <si>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</si>
  <si>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</si>
  <si>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</si>
  <si>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</si>
  <si>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</si>
  <si>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</si>
  <si>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</si>
  <si>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</si>
  <si>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</si>
  <si>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</si>
  <si>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</si>
  <si>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</si>
  <si>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</si>
  <si>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</si>
  <si>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</si>
  <si>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</si>
  <si>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</si>
  <si>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</si>
  <si>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</si>
  <si>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</si>
  <si>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</si>
  <si>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</si>
  <si>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</si>
  <si>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</si>
  <si>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</si>
  <si>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</si>
  <si>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</si>
  <si>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</si>
  <si>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</si>
  <si>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</si>
  <si>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</si>
  <si>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</si>
  <si>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</si>
  <si>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</si>
  <si>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</si>
  <si>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</si>
  <si>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</si>
  <si>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</si>
  <si>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</si>
  <si>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</si>
  <si>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</si>
  <si>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</si>
  <si>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</si>
  <si>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</si>
  <si>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</si>
  <si>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</si>
  <si>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</si>
  <si>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</si>
  <si>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</si>
  <si>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</si>
  <si>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</si>
  <si>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</si>
  <si>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</si>
  <si>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</si>
  <si>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</si>
  <si>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</si>
  <si>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</si>
  <si>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</si>
  <si>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</si>
  <si>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</si>
  <si>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</si>
  <si>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</si>
  <si>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</si>
  <si>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</si>
  <si>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</si>
  <si>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</si>
  <si>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</si>
  <si>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</si>
  <si>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</si>
  <si>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</si>
  <si>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</si>
  <si>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</si>
  <si>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</si>
  <si>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</si>
  <si>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</si>
  <si>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</si>
  <si>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</si>
  <si>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</si>
  <si>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</si>
  <si>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</si>
  <si>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</si>
  <si>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</si>
  <si>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</si>
  <si>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</si>
  <si>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</si>
  <si>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</si>
  <si>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</si>
  <si>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</si>
  <si>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</si>
  <si>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</si>
  <si>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</si>
  <si>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</si>
  <si>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</si>
  <si>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</si>
  <si>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</si>
  <si>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</si>
  <si>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</si>
  <si>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</si>
  <si>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</si>
  <si>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</si>
  <si>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</si>
  <si>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</si>
  <si>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</si>
  <si>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</si>
  <si>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</si>
  <si>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</si>
  <si>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</si>
  <si>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</si>
  <si>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</si>
  <si>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</si>
  <si>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</si>
  <si>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</si>
  <si>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</si>
  <si>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</si>
  <si>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</si>
  <si>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</si>
  <si>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</si>
  <si>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</si>
  <si>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</si>
  <si>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</si>
  <si>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</si>
  <si>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</si>
  <si>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</si>
  <si>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</si>
  <si>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</si>
  <si>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</si>
  <si>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</si>
  <si>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</si>
  <si>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</si>
  <si>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</si>
  <si>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</si>
  <si>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</si>
  <si>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</si>
  <si>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</si>
  <si>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</si>
  <si>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</si>
  <si>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</si>
  <si>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</si>
  <si>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</si>
  <si>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</si>
  <si>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</si>
  <si>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</si>
  <si>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</si>
  <si>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</si>
  <si>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</si>
  <si>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</si>
  <si>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</si>
  <si>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</si>
  <si>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</si>
  <si>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</si>
  <si>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</si>
  <si>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</si>
  <si>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</si>
  <si>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</si>
  <si>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</si>
  <si>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</si>
  <si>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</si>
  <si>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</si>
  <si>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</si>
  <si>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</si>
  <si>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</si>
  <si>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</si>
  <si>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</si>
  <si>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</si>
  <si>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</si>
  <si>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</si>
  <si>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</si>
  <si>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</si>
  <si>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</si>
  <si>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</si>
  <si>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</si>
  <si>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</si>
  <si>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</si>
  <si>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</si>
  <si>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</si>
  <si>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</si>
  <si>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</si>
  <si>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</si>
  <si>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</si>
  <si>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</si>
  <si>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</si>
  <si>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</si>
  <si>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</si>
  <si>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</si>
  <si>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</si>
  <si>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VINCULACION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</si>
  <si>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</si>
  <si>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</si>
  <si>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</si>
  <si>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</si>
  <si>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</si>
  <si>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</si>
  <si>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</si>
  <si>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</si>
  <si>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</si>
  <si>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</si>
  <si>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</si>
  <si>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</si>
  <si>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</si>
  <si>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</si>
  <si>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</si>
  <si>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</si>
  <si>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</si>
  <si>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</si>
  <si>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</si>
  <si>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</si>
  <si>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</si>
  <si>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</si>
  <si>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</si>
  <si>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</si>
  <si>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</si>
  <si>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</si>
  <si>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</si>
  <si>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</si>
  <si>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</si>
  <si>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</si>
  <si>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</si>
  <si>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</si>
  <si>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</si>
  <si>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</si>
  <si>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</si>
  <si>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</si>
  <si>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</si>
  <si>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</si>
  <si>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</si>
  <si>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</si>
  <si>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</si>
  <si>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</si>
  <si>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</si>
  <si>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</si>
  <si>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</si>
  <si>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</si>
  <si>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</si>
  <si>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</si>
  <si>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</si>
  <si>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</si>
  <si>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</si>
  <si>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</si>
  <si>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</si>
  <si>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</si>
  <si>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 xml:space="preserve">FIDEICOMISO DE ADMINISTRACIÓN E INVERSIÓN PARA LA REALIZACIÓN DE ACTIVIDADES DE RESCATE Y CONSERVACIÓN DE SITIOS ARQUEOLÓGICOS EN EL ESTADO DE GUANAJUATO (FIARCA) 
Guía de Cumplimiento de la Ley de Disciplina Financiera de las Entidades Federativas y Municipios
Del 1 de enero al 31 de diciembre de 2025 </t>
  </si>
  <si>
    <t>Implementación</t>
  </si>
  <si>
    <t>Resultado</t>
  </si>
  <si>
    <t xml:space="preserve">   SI                                         NO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</si>
  <si>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</si>
  <si>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</si>
  <si>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</si>
  <si>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</si>
  <si>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</si>
  <si>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</si>
  <si>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</si>
  <si>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</si>
  <si>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</si>
  <si>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</si>
  <si>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</si>
  <si>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</si>
  <si>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</si>
  <si>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</si>
  <si>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</si>
  <si>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</si>
  <si>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c. Devengado</t>
  </si>
  <si>
    <t>Cuenta Pública / Formato 4 LDF</t>
  </si>
  <si>
    <t>2 Balance Presupuestario de Recursos Disponibles Sostenible (k)</t>
  </si>
  <si>
    <t>3 Financiamiento Neto dentro del Techo de Financiamiento Neto (l)</t>
  </si>
  <si>
    <t>Iniciativa de Ley de Ingresos</t>
  </si>
  <si>
    <t>Art. 6, 19 y 46 de la LDF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</si>
  <si>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</si>
  <si>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</si>
  <si>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</si>
  <si>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</si>
  <si>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</si>
  <si>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</si>
  <si>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</si>
  <si>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</si>
  <si>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</si>
  <si>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</si>
  <si>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</si>
  <si>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</si>
  <si>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</si>
  <si>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</si>
  <si>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</si>
  <si>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</si>
  <si>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</si>
  <si>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</si>
  <si>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</si>
  <si>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</si>
  <si>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</si>
  <si>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</si>
  <si>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</si>
  <si>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</si>
  <si>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</si>
  <si>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</si>
  <si>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</si>
  <si>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</si>
  <si>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</si>
  <si>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</si>
  <si>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</si>
  <si>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</si>
  <si>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</si>
  <si>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</si>
  <si>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</si>
  <si>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</si>
  <si>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</si>
  <si>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</si>
  <si>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</si>
  <si>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</si>
  <si>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</si>
  <si>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</si>
  <si>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</si>
  <si>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</si>
  <si>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</si>
  <si>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</si>
  <si>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</si>
  <si>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</si>
  <si>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</si>
  <si>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</si>
  <si>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</si>
  <si>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</si>
  <si>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</si>
  <si>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</si>
  <si>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</si>
  <si>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c. Monto de Ingresos Excedentes derivados de ILD destinados al fin del A.14, fracción II, a) de la LDF (gg)</t>
  </si>
  <si>
    <t>d. Monto de Ingresos Excedentes derivados de ILD destinados al fin del A.14, fracción II, b) de la LDF (hh)</t>
  </si>
  <si>
    <t>e. Monto de Ingresos Excedentes derivados de ILD destinados al fin del artículo noveno transitorio de la LDF (ii)</t>
  </si>
  <si>
    <t>Art. Noveno Transitorio de la LDF</t>
  </si>
  <si>
    <t>f. Monto de Ingresos Excedentes derivados de ILD destinados al fin señalado por el Artículo 14, párrafo segundo y en el artículo 21 y Noveno Transitorio de la LDF (jj)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</si>
  <si>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</si>
  <si>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</si>
  <si>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</si>
  <si>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</si>
  <si>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2 Análisis de conveniencia y análisis de transferencia de riesgos de los proyectos APPs (mm)</t>
  </si>
  <si>
    <t>3 Identificación de población objetivo, destino y temporalidad de subsidios (nn)</t>
  </si>
  <si>
    <t>Art. 13 frac. VII y 21 de la LDF</t>
  </si>
  <si>
    <t>INDICADORES DE DEUDA PÚBLICA</t>
  </si>
  <si>
    <t>1 Obligaciones a Corto Plazo</t>
  </si>
  <si>
    <t>a. Límite de Obligaciones a Corto Plazo (oo)</t>
  </si>
  <si>
    <t>Art. 30 frac. I de la LDF</t>
  </si>
  <si>
    <t>b. Obligaciones a Corto Plazo (pp)</t>
  </si>
  <si>
    <t>Notas de Disciplina Financiera</t>
  </si>
  <si>
    <t>Correspondiente del 01 de enero al 31 de diciembre de 2025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</si>
  <si>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</si>
  <si>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</si>
  <si>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</si>
  <si>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</si>
  <si>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</si>
  <si>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</si>
  <si>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</si>
  <si>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</si>
  <si>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</si>
  <si>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</si>
  <si>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</si>
  <si>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</si>
  <si>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</si>
  <si>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</si>
  <si>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</si>
  <si>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</si>
  <si>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</si>
  <si>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</si>
  <si>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</si>
  <si>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</si>
  <si>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</si>
  <si>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</si>
  <si>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</si>
  <si>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</si>
  <si>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</si>
  <si>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</si>
  <si>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3. Pasivo Circulante al Cierre del Ejercicio (ESF-12):</t>
  </si>
  <si>
    <t>Informe de cuentas por pagar y que integran el pasivo circulante al cierre del ejercicio</t>
  </si>
  <si>
    <t>Ejercicio 2025</t>
  </si>
  <si>
    <t>COG</t>
  </si>
  <si>
    <t>Cuentas por pagar</t>
  </si>
  <si>
    <t>(a)</t>
  </si>
  <si>
    <t>(b)</t>
  </si>
  <si>
    <t>(c) = (a-b)</t>
  </si>
  <si>
    <t>Gasto No Etiquetado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</si>
  <si>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</si>
  <si>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</si>
  <si>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</si>
  <si>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</si>
  <si>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</si>
  <si>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</si>
  <si>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</si>
  <si>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"No cuento con Financiamiento u Obligaciones contraídas, en el RPU."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</si>
  <si>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</si>
  <si>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</si>
  <si>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</si>
  <si>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</si>
  <si>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</si>
  <si>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"No cuento con Obligaciones a Corto Plazo"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</si>
  <si>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</si>
  <si>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</si>
  <si>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</si>
  <si>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"No cuenta con convenios de Deuda Garantizada"</t>
  </si>
  <si>
    <t xml:space="preserve">
Fideicomiso para la Realización de las Actividades de Rescate y Conservación de Sitios Arqueológicos en el Estado de Guanajuato(FIARCA)                                                      Relación de Bienes Muebles que Componen el Patrimonio
Al 31 de diciembre del 2025</t>
  </si>
  <si>
    <t>La relación de Bienes Muebles que conforman el patrimonio, se presenta en formato electrónico de acuerdo a lo establecido en el art. 23 de la Ley General de Contabilidad Gubernamental.</t>
  </si>
  <si>
    <t>**Bajo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</si>
</sst>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0_ ;\-0\ "/>
    <numFmt numFmtId="168" formatCode="General_)"/>
    <numFmt numFmtId="169" formatCode="#,##0_ ;[Red]\-#,##0\ "/>
    <numFmt numFmtId="170" formatCode="0.0%"/>
    <numFmt numFmtId="171" formatCode="0000000000"/>
    <numFmt numFmtId="172" formatCode="dd/mm/yyyy;@"/>
  </numFmts>
  <fonts count="10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1"/>
      <color rgb="FF000000"/>
      <name val="Calibri"/>
      <family val="2"/>
    </font>
    <font>
      <u/>
      <sz val="8"/>
      <color theme="1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8.5"/>
      <color theme="1"/>
      <name val="Arial"/>
      <family val="2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</font>
    <font>
      <u/>
      <sz val="9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0070C0"/>
      <name val="Arial"/>
      <family val="2"/>
    </font>
    <font>
      <b/>
      <u/>
      <sz val="8"/>
      <color theme="10"/>
      <name val="Arial"/>
      <family val="2"/>
    </font>
    <font>
      <b/>
      <sz val="12"/>
      <color theme="1"/>
      <name val="Arial"/>
      <family val="2"/>
    </font>
    <font>
      <b/>
      <sz val="8"/>
      <color theme="5" tint="-0.249977111117893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0"/>
      </patternFill>
    </fill>
    <fill>
      <patternFill patternType="solid">
        <fgColor theme="0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92">
    <xf numFmtId="0" fontId="0" fillId="0" borderId="0"/>
    <xf numFmtId="0" fontId="19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8" fontId="19" fillId="0" borderId="0"/>
    <xf numFmtId="165" fontId="2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26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2" fillId="0" borderId="0"/>
    <xf numFmtId="0" fontId="22" fillId="0" borderId="0"/>
    <xf numFmtId="0" fontId="19" fillId="0" borderId="0"/>
    <xf numFmtId="0" fontId="17" fillId="0" borderId="0"/>
    <xf numFmtId="0" fontId="22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9" fontId="19" fillId="0" borderId="0" applyFont="0" applyFill="0" applyBorder="0" applyAlignment="0" applyProtection="0"/>
    <xf numFmtId="4" fontId="34" fillId="17" borderId="19" applyNumberFormat="0" applyProtection="0">
      <alignment horizontal="left" vertical="center" indent="1"/>
    </xf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7" fillId="19" borderId="0" applyNumberFormat="0" applyBorder="0" applyAlignment="0" applyProtection="0"/>
    <xf numFmtId="0" fontId="38" fillId="20" borderId="20" applyNumberFormat="0" applyAlignment="0" applyProtection="0"/>
    <xf numFmtId="0" fontId="39" fillId="21" borderId="21" applyNumberFormat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22" borderId="20" applyNumberFormat="0" applyAlignment="0" applyProtection="0"/>
    <xf numFmtId="0" fontId="43" fillId="23" borderId="0" applyNumberFormat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44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9" fillId="24" borderId="23" applyNumberFormat="0" applyFont="0" applyAlignment="0" applyProtection="0"/>
    <xf numFmtId="0" fontId="19" fillId="24" borderId="23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9" fontId="19" fillId="0" borderId="0" applyFont="0" applyFill="0" applyBorder="0" applyAlignment="0" applyProtection="0"/>
    <xf numFmtId="0" fontId="45" fillId="20" borderId="24" applyNumberFormat="0" applyAlignment="0" applyProtection="0"/>
    <xf numFmtId="4" fontId="46" fillId="25" borderId="19" applyNumberFormat="0" applyProtection="0">
      <alignment vertical="center"/>
    </xf>
    <xf numFmtId="4" fontId="46" fillId="25" borderId="19" applyNumberFormat="0" applyProtection="0">
      <alignment vertical="center"/>
    </xf>
    <xf numFmtId="4" fontId="47" fillId="26" borderId="19" applyNumberFormat="0" applyProtection="0">
      <alignment horizontal="center" vertical="center" wrapText="1"/>
    </xf>
    <xf numFmtId="4" fontId="48" fillId="25" borderId="19" applyNumberFormat="0" applyProtection="0">
      <alignment vertical="center"/>
    </xf>
    <xf numFmtId="4" fontId="48" fillId="25" borderId="19" applyNumberFormat="0" applyProtection="0">
      <alignment vertical="center"/>
    </xf>
    <xf numFmtId="4" fontId="49" fillId="27" borderId="19" applyNumberFormat="0" applyProtection="0">
      <alignment horizontal="center" vertical="center" wrapText="1"/>
    </xf>
    <xf numFmtId="4" fontId="46" fillId="25" borderId="19" applyNumberFormat="0" applyProtection="0">
      <alignment horizontal="left" vertical="center" indent="1"/>
    </xf>
    <xf numFmtId="4" fontId="46" fillId="25" borderId="19" applyNumberFormat="0" applyProtection="0">
      <alignment horizontal="left" vertical="center" indent="1"/>
    </xf>
    <xf numFmtId="4" fontId="50" fillId="26" borderId="19" applyNumberFormat="0" applyProtection="0">
      <alignment horizontal="left" vertical="center" wrapText="1"/>
    </xf>
    <xf numFmtId="0" fontId="46" fillId="25" borderId="19" applyNumberFormat="0" applyProtection="0">
      <alignment horizontal="left" vertical="top" indent="1"/>
    </xf>
    <xf numFmtId="4" fontId="46" fillId="17" borderId="0" applyNumberFormat="0" applyProtection="0">
      <alignment horizontal="left" vertical="center" indent="1"/>
    </xf>
    <xf numFmtId="4" fontId="46" fillId="17" borderId="0" applyNumberFormat="0" applyProtection="0">
      <alignment horizontal="left" vertical="center" indent="1"/>
    </xf>
    <xf numFmtId="4" fontId="51" fillId="28" borderId="0" applyNumberFormat="0" applyProtection="0">
      <alignment horizontal="left" vertical="center" wrapText="1"/>
    </xf>
    <xf numFmtId="4" fontId="34" fillId="29" borderId="19" applyNumberFormat="0" applyProtection="0">
      <alignment horizontal="right" vertical="center"/>
    </xf>
    <xf numFmtId="4" fontId="34" fillId="29" borderId="19" applyNumberFormat="0" applyProtection="0">
      <alignment horizontal="right" vertical="center"/>
    </xf>
    <xf numFmtId="4" fontId="52" fillId="30" borderId="19" applyNumberFormat="0" applyProtection="0">
      <alignment horizontal="right" vertical="center"/>
    </xf>
    <xf numFmtId="4" fontId="34" fillId="31" borderId="19" applyNumberFormat="0" applyProtection="0">
      <alignment horizontal="right" vertical="center"/>
    </xf>
    <xf numFmtId="4" fontId="34" fillId="31" borderId="19" applyNumberFormat="0" applyProtection="0">
      <alignment horizontal="right" vertical="center"/>
    </xf>
    <xf numFmtId="4" fontId="52" fillId="32" borderId="19" applyNumberFormat="0" applyProtection="0">
      <alignment horizontal="right" vertical="center"/>
    </xf>
    <xf numFmtId="4" fontId="34" fillId="33" borderId="19" applyNumberFormat="0" applyProtection="0">
      <alignment horizontal="right" vertical="center"/>
    </xf>
    <xf numFmtId="4" fontId="34" fillId="33" borderId="19" applyNumberFormat="0" applyProtection="0">
      <alignment horizontal="right" vertical="center"/>
    </xf>
    <xf numFmtId="4" fontId="52" fillId="34" borderId="19" applyNumberFormat="0" applyProtection="0">
      <alignment horizontal="right" vertical="center"/>
    </xf>
    <xf numFmtId="4" fontId="34" fillId="35" borderId="19" applyNumberFormat="0" applyProtection="0">
      <alignment horizontal="right" vertical="center"/>
    </xf>
    <xf numFmtId="4" fontId="34" fillId="35" borderId="19" applyNumberFormat="0" applyProtection="0">
      <alignment horizontal="right" vertical="center"/>
    </xf>
    <xf numFmtId="4" fontId="52" fillId="36" borderId="19" applyNumberFormat="0" applyProtection="0">
      <alignment horizontal="right" vertical="center"/>
    </xf>
    <xf numFmtId="4" fontId="34" fillId="37" borderId="19" applyNumberFormat="0" applyProtection="0">
      <alignment horizontal="right" vertical="center"/>
    </xf>
    <xf numFmtId="4" fontId="34" fillId="37" borderId="19" applyNumberFormat="0" applyProtection="0">
      <alignment horizontal="right" vertical="center"/>
    </xf>
    <xf numFmtId="4" fontId="52" fillId="38" borderId="19" applyNumberFormat="0" applyProtection="0">
      <alignment horizontal="right" vertical="center"/>
    </xf>
    <xf numFmtId="4" fontId="34" fillId="26" borderId="19" applyNumberFormat="0" applyProtection="0">
      <alignment horizontal="right" vertical="center"/>
    </xf>
    <xf numFmtId="4" fontId="34" fillId="26" borderId="19" applyNumberFormat="0" applyProtection="0">
      <alignment horizontal="right" vertical="center"/>
    </xf>
    <xf numFmtId="4" fontId="52" fillId="39" borderId="19" applyNumberFormat="0" applyProtection="0">
      <alignment horizontal="right" vertical="center"/>
    </xf>
    <xf numFmtId="4" fontId="34" fillId="40" borderId="19" applyNumberFormat="0" applyProtection="0">
      <alignment horizontal="right" vertical="center"/>
    </xf>
    <xf numFmtId="4" fontId="34" fillId="40" borderId="19" applyNumberFormat="0" applyProtection="0">
      <alignment horizontal="right" vertical="center"/>
    </xf>
    <xf numFmtId="4" fontId="52" fillId="41" borderId="19" applyNumberFormat="0" applyProtection="0">
      <alignment horizontal="right" vertical="center"/>
    </xf>
    <xf numFmtId="4" fontId="34" fillId="42" borderId="19" applyNumberFormat="0" applyProtection="0">
      <alignment horizontal="right" vertical="center"/>
    </xf>
    <xf numFmtId="4" fontId="34" fillId="42" borderId="19" applyNumberFormat="0" applyProtection="0">
      <alignment horizontal="right" vertical="center"/>
    </xf>
    <xf numFmtId="4" fontId="52" fillId="43" borderId="19" applyNumberFormat="0" applyProtection="0">
      <alignment horizontal="right" vertical="center"/>
    </xf>
    <xf numFmtId="4" fontId="34" fillId="44" borderId="19" applyNumberFormat="0" applyProtection="0">
      <alignment horizontal="right" vertical="center"/>
    </xf>
    <xf numFmtId="4" fontId="34" fillId="44" borderId="19" applyNumberFormat="0" applyProtection="0">
      <alignment horizontal="right" vertical="center"/>
    </xf>
    <xf numFmtId="4" fontId="52" fillId="45" borderId="19" applyNumberFormat="0" applyProtection="0">
      <alignment horizontal="right" vertical="center"/>
    </xf>
    <xf numFmtId="4" fontId="46" fillId="46" borderId="25" applyNumberFormat="0" applyProtection="0">
      <alignment horizontal="left" vertical="center" indent="1"/>
    </xf>
    <xf numFmtId="4" fontId="46" fillId="46" borderId="25" applyNumberFormat="0" applyProtection="0">
      <alignment horizontal="left" vertical="center" indent="1"/>
    </xf>
    <xf numFmtId="4" fontId="53" fillId="46" borderId="23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53" fillId="48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4" fontId="34" fillId="17" borderId="19" applyNumberFormat="0" applyProtection="0">
      <alignment horizontal="right" vertical="center"/>
    </xf>
    <xf numFmtId="4" fontId="34" fillId="17" borderId="19" applyNumberFormat="0" applyProtection="0">
      <alignment horizontal="right" vertical="center"/>
    </xf>
    <xf numFmtId="4" fontId="52" fillId="50" borderId="19" applyNumberFormat="0" applyProtection="0">
      <alignment horizontal="right" vertical="center"/>
    </xf>
    <xf numFmtId="4" fontId="34" fillId="4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34" fillId="4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34" fillId="17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0" fontId="19" fillId="49" borderId="19" applyNumberFormat="0" applyProtection="0">
      <alignment horizontal="left" vertical="center" indent="1"/>
    </xf>
    <xf numFmtId="0" fontId="19" fillId="49" borderId="19" applyNumberFormat="0" applyProtection="0">
      <alignment horizontal="left" vertical="center" indent="1"/>
    </xf>
    <xf numFmtId="0" fontId="19" fillId="49" borderId="19" applyNumberFormat="0" applyProtection="0">
      <alignment horizontal="left" vertical="center" indent="1"/>
    </xf>
    <xf numFmtId="0" fontId="19" fillId="49" borderId="19" applyNumberFormat="0" applyProtection="0">
      <alignment horizontal="left" vertical="center" indent="1"/>
    </xf>
    <xf numFmtId="0" fontId="19" fillId="49" borderId="19" applyNumberFormat="0" applyProtection="0">
      <alignment horizontal="left" vertical="top" indent="1"/>
    </xf>
    <xf numFmtId="0" fontId="19" fillId="49" borderId="19" applyNumberFormat="0" applyProtection="0">
      <alignment horizontal="left" vertical="top" indent="1"/>
    </xf>
    <xf numFmtId="0" fontId="19" fillId="49" borderId="19" applyNumberFormat="0" applyProtection="0">
      <alignment horizontal="left" vertical="top" indent="1"/>
    </xf>
    <xf numFmtId="0" fontId="19" fillId="49" borderId="19" applyNumberFormat="0" applyProtection="0">
      <alignment horizontal="left" vertical="top" indent="1"/>
    </xf>
    <xf numFmtId="0" fontId="19" fillId="17" borderId="19" applyNumberFormat="0" applyProtection="0">
      <alignment horizontal="left" vertical="center" indent="1"/>
    </xf>
    <xf numFmtId="0" fontId="19" fillId="17" borderId="19" applyNumberFormat="0" applyProtection="0">
      <alignment horizontal="left" vertical="center" indent="1"/>
    </xf>
    <xf numFmtId="0" fontId="19" fillId="17" borderId="19" applyNumberFormat="0" applyProtection="0">
      <alignment horizontal="left" vertical="center" indent="1"/>
    </xf>
    <xf numFmtId="0" fontId="19" fillId="17" borderId="19" applyNumberFormat="0" applyProtection="0">
      <alignment horizontal="left" vertical="center" indent="1"/>
    </xf>
    <xf numFmtId="0" fontId="19" fillId="17" borderId="19" applyNumberFormat="0" applyProtection="0">
      <alignment horizontal="left" vertical="top" indent="1"/>
    </xf>
    <xf numFmtId="0" fontId="19" fillId="17" borderId="19" applyNumberFormat="0" applyProtection="0">
      <alignment horizontal="left" vertical="top" indent="1"/>
    </xf>
    <xf numFmtId="0" fontId="19" fillId="17" borderId="19" applyNumberFormat="0" applyProtection="0">
      <alignment horizontal="left" vertical="top" indent="1"/>
    </xf>
    <xf numFmtId="0" fontId="19" fillId="17" borderId="19" applyNumberFormat="0" applyProtection="0">
      <alignment horizontal="left" vertical="top" indent="1"/>
    </xf>
    <xf numFmtId="0" fontId="19" fillId="51" borderId="19" applyNumberFormat="0" applyProtection="0">
      <alignment horizontal="left" vertical="center" indent="1"/>
    </xf>
    <xf numFmtId="0" fontId="19" fillId="51" borderId="19" applyNumberFormat="0" applyProtection="0">
      <alignment horizontal="left" vertical="center" indent="1"/>
    </xf>
    <xf numFmtId="0" fontId="19" fillId="51" borderId="19" applyNumberFormat="0" applyProtection="0">
      <alignment horizontal="left" vertical="center" indent="1"/>
    </xf>
    <xf numFmtId="0" fontId="19" fillId="51" borderId="19" applyNumberFormat="0" applyProtection="0">
      <alignment horizontal="left" vertical="center" indent="1"/>
    </xf>
    <xf numFmtId="0" fontId="19" fillId="51" borderId="19" applyNumberFormat="0" applyProtection="0">
      <alignment horizontal="left" vertical="top" indent="1"/>
    </xf>
    <xf numFmtId="0" fontId="19" fillId="51" borderId="19" applyNumberFormat="0" applyProtection="0">
      <alignment horizontal="left" vertical="top" indent="1"/>
    </xf>
    <xf numFmtId="0" fontId="19" fillId="51" borderId="19" applyNumberFormat="0" applyProtection="0">
      <alignment horizontal="left" vertical="top" indent="1"/>
    </xf>
    <xf numFmtId="0" fontId="19" fillId="51" borderId="19" applyNumberFormat="0" applyProtection="0">
      <alignment horizontal="left" vertical="top" indent="1"/>
    </xf>
    <xf numFmtId="0" fontId="19" fillId="47" borderId="19" applyNumberFormat="0" applyProtection="0">
      <alignment horizontal="left" vertical="center" indent="1"/>
    </xf>
    <xf numFmtId="0" fontId="19" fillId="47" borderId="19" applyNumberFormat="0" applyProtection="0">
      <alignment horizontal="left" vertical="center" indent="1"/>
    </xf>
    <xf numFmtId="0" fontId="19" fillId="47" borderId="19" applyNumberFormat="0" applyProtection="0">
      <alignment horizontal="left" vertical="center" indent="1"/>
    </xf>
    <xf numFmtId="0" fontId="19" fillId="47" borderId="19" applyNumberFormat="0" applyProtection="0">
      <alignment horizontal="left" vertical="center" indent="1"/>
    </xf>
    <xf numFmtId="0" fontId="19" fillId="47" borderId="19" applyNumberFormat="0" applyProtection="0">
      <alignment horizontal="left" vertical="top" indent="1"/>
    </xf>
    <xf numFmtId="0" fontId="19" fillId="47" borderId="19" applyNumberFormat="0" applyProtection="0">
      <alignment horizontal="left" vertical="top" indent="1"/>
    </xf>
    <xf numFmtId="0" fontId="19" fillId="47" borderId="19" applyNumberFormat="0" applyProtection="0">
      <alignment horizontal="left" vertical="top" indent="1"/>
    </xf>
    <xf numFmtId="0" fontId="19" fillId="47" borderId="19" applyNumberFormat="0" applyProtection="0">
      <alignment horizontal="left" vertical="top" indent="1"/>
    </xf>
    <xf numFmtId="0" fontId="19" fillId="28" borderId="13" applyNumberFormat="0">
      <protection locked="0"/>
    </xf>
    <xf numFmtId="0" fontId="19" fillId="28" borderId="13" applyNumberFormat="0">
      <protection locked="0"/>
    </xf>
    <xf numFmtId="0" fontId="19" fillId="28" borderId="13" applyNumberFormat="0">
      <protection locked="0"/>
    </xf>
    <xf numFmtId="0" fontId="19" fillId="28" borderId="13" applyNumberFormat="0">
      <protection locked="0"/>
    </xf>
    <xf numFmtId="4" fontId="34" fillId="52" borderId="19" applyNumberFormat="0" applyProtection="0">
      <alignment vertical="center"/>
    </xf>
    <xf numFmtId="4" fontId="34" fillId="52" borderId="19" applyNumberFormat="0" applyProtection="0">
      <alignment vertical="center"/>
    </xf>
    <xf numFmtId="4" fontId="52" fillId="53" borderId="19" applyNumberFormat="0" applyProtection="0">
      <alignment vertical="center"/>
    </xf>
    <xf numFmtId="4" fontId="55" fillId="52" borderId="19" applyNumberFormat="0" applyProtection="0">
      <alignment vertical="center"/>
    </xf>
    <xf numFmtId="4" fontId="55" fillId="52" borderId="19" applyNumberFormat="0" applyProtection="0">
      <alignment vertical="center"/>
    </xf>
    <xf numFmtId="4" fontId="56" fillId="53" borderId="19" applyNumberFormat="0" applyProtection="0">
      <alignment vertical="center"/>
    </xf>
    <xf numFmtId="4" fontId="34" fillId="52" borderId="19" applyNumberFormat="0" applyProtection="0">
      <alignment horizontal="left" vertical="center" indent="1"/>
    </xf>
    <xf numFmtId="4" fontId="34" fillId="52" borderId="19" applyNumberFormat="0" applyProtection="0">
      <alignment horizontal="left" vertical="center" indent="1"/>
    </xf>
    <xf numFmtId="4" fontId="54" fillId="50" borderId="26" applyNumberFormat="0" applyProtection="0">
      <alignment horizontal="left" vertical="center" indent="1"/>
    </xf>
    <xf numFmtId="0" fontId="34" fillId="52" borderId="19" applyNumberFormat="0" applyProtection="0">
      <alignment horizontal="left" vertical="top" indent="1"/>
    </xf>
    <xf numFmtId="4" fontId="34" fillId="47" borderId="19" applyNumberFormat="0" applyProtection="0">
      <alignment horizontal="right" vertical="center"/>
    </xf>
    <xf numFmtId="4" fontId="34" fillId="47" borderId="19" applyNumberFormat="0" applyProtection="0">
      <alignment horizontal="right" vertical="center"/>
    </xf>
    <xf numFmtId="4" fontId="57" fillId="28" borderId="27" applyNumberFormat="0" applyProtection="0">
      <alignment horizontal="center" vertical="center" wrapText="1"/>
    </xf>
    <xf numFmtId="4" fontId="55" fillId="47" borderId="19" applyNumberFormat="0" applyProtection="0">
      <alignment horizontal="right" vertical="center"/>
    </xf>
    <xf numFmtId="4" fontId="55" fillId="47" borderId="19" applyNumberFormat="0" applyProtection="0">
      <alignment horizontal="right" vertical="center"/>
    </xf>
    <xf numFmtId="4" fontId="56" fillId="53" borderId="19" applyNumberFormat="0" applyProtection="0">
      <alignment horizontal="center" vertical="center" wrapText="1"/>
    </xf>
    <xf numFmtId="4" fontId="34" fillId="17" borderId="19" applyNumberFormat="0" applyProtection="0">
      <alignment horizontal="left" vertical="center" indent="1"/>
    </xf>
    <xf numFmtId="4" fontId="58" fillId="54" borderId="27" applyNumberFormat="0" applyProtection="0">
      <alignment horizontal="left" vertical="center" wrapText="1"/>
    </xf>
    <xf numFmtId="0" fontId="34" fillId="17" borderId="19" applyNumberFormat="0" applyProtection="0">
      <alignment horizontal="left" vertical="top" indent="1"/>
    </xf>
    <xf numFmtId="4" fontId="59" fillId="55" borderId="0" applyNumberFormat="0" applyProtection="0">
      <alignment horizontal="left" vertical="center" indent="1"/>
    </xf>
    <xf numFmtId="4" fontId="59" fillId="55" borderId="0" applyNumberFormat="0" applyProtection="0">
      <alignment horizontal="left" vertical="center" indent="1"/>
    </xf>
    <xf numFmtId="4" fontId="59" fillId="55" borderId="0" applyNumberFormat="0" applyProtection="0">
      <alignment horizontal="left" vertical="center" indent="1"/>
    </xf>
    <xf numFmtId="4" fontId="59" fillId="55" borderId="0" applyNumberFormat="0" applyProtection="0">
      <alignment horizontal="left" vertical="center" indent="1"/>
    </xf>
    <xf numFmtId="4" fontId="59" fillId="55" borderId="0" applyNumberFormat="0" applyProtection="0">
      <alignment horizontal="left" vertical="center" indent="1"/>
    </xf>
    <xf numFmtId="4" fontId="60" fillId="47" borderId="19" applyNumberFormat="0" applyProtection="0">
      <alignment horizontal="right" vertical="center"/>
    </xf>
    <xf numFmtId="4" fontId="60" fillId="47" borderId="19" applyNumberFormat="0" applyProtection="0">
      <alignment horizontal="right" vertical="center"/>
    </xf>
    <xf numFmtId="4" fontId="61" fillId="53" borderId="19" applyNumberFormat="0" applyProtection="0">
      <alignment horizontal="right"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28" applyNumberFormat="0" applyFill="0" applyAlignment="0" applyProtection="0"/>
    <xf numFmtId="0" fontId="66" fillId="0" borderId="29" applyNumberFormat="0" applyFill="0" applyAlignment="0" applyProtection="0"/>
    <xf numFmtId="0" fontId="41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6" fillId="0" borderId="14" applyNumberFormat="0" applyFill="0" applyAlignment="0" applyProtection="0"/>
    <xf numFmtId="0" fontId="31" fillId="0" borderId="15" applyNumberFormat="0" applyFill="0" applyAlignment="0" applyProtection="0"/>
    <xf numFmtId="0" fontId="68" fillId="0" borderId="0"/>
    <xf numFmtId="165" fontId="19" fillId="0" borderId="0" applyFont="0" applyFill="0" applyBorder="0" applyAlignment="0" applyProtection="0"/>
    <xf numFmtId="0" fontId="68" fillId="0" borderId="0"/>
    <xf numFmtId="0" fontId="15" fillId="0" borderId="0"/>
    <xf numFmtId="0" fontId="22" fillId="0" borderId="0"/>
    <xf numFmtId="0" fontId="15" fillId="0" borderId="0"/>
    <xf numFmtId="0" fontId="14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74" fillId="0" borderId="0"/>
    <xf numFmtId="0" fontId="11" fillId="0" borderId="0"/>
    <xf numFmtId="0" fontId="74" fillId="0" borderId="0"/>
    <xf numFmtId="0" fontId="74" fillId="0" borderId="0"/>
    <xf numFmtId="0" fontId="11" fillId="0" borderId="0"/>
    <xf numFmtId="0" fontId="11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0" fillId="0" borderId="0"/>
    <xf numFmtId="0" fontId="75" fillId="0" borderId="0" applyNumberFormat="0" applyFill="0" applyBorder="0" applyAlignment="0" applyProtection="0"/>
    <xf numFmtId="0" fontId="6" fillId="0" borderId="0"/>
    <xf numFmtId="0" fontId="82" fillId="0" borderId="0" applyNumberFormat="0" applyFill="0" applyBorder="0" applyAlignment="0" applyProtection="0"/>
    <xf numFmtId="0" fontId="6" fillId="0" borderId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5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0"/>
    <xf numFmtId="0" fontId="88" fillId="0" borderId="0"/>
    <xf numFmtId="0" fontId="74" fillId="0" borderId="0"/>
    <xf numFmtId="0" fontId="89" fillId="0" borderId="0"/>
    <xf numFmtId="0" fontId="90" fillId="0" borderId="0" applyNumberForma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68" fillId="0" borderId="0"/>
    <xf numFmtId="0" fontId="3" fillId="0" borderId="0"/>
    <xf numFmtId="165" fontId="89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061">
    <xf numFmtId="0" fontId="0" fillId="0" borderId="0" xfId="0"/>
    <xf numFmtId="0" fontId="21" fillId="0" borderId="0" xfId="1" applyFont="1" applyAlignment="1" applyProtection="1">
      <alignment vertical="top"/>
      <protection locked="0"/>
    </xf>
    <xf numFmtId="0" fontId="20" fillId="0" borderId="0" xfId="1" applyFont="1" applyAlignment="1" applyProtection="1">
      <alignment vertical="top"/>
      <protection locked="0"/>
    </xf>
    <xf numFmtId="3" fontId="21" fillId="0" borderId="0" xfId="1" applyNumberFormat="1" applyFont="1" applyAlignment="1" applyProtection="1">
      <alignment vertical="top"/>
      <protection locked="0"/>
    </xf>
    <xf numFmtId="0" fontId="21" fillId="0" borderId="0" xfId="1" applyFont="1" applyAlignment="1" applyProtection="1">
      <alignment vertical="top" wrapText="1"/>
      <protection locked="0"/>
    </xf>
    <xf numFmtId="4" fontId="21" fillId="0" borderId="0" xfId="1" applyNumberFormat="1" applyFont="1" applyAlignment="1" applyProtection="1">
      <alignment vertical="top"/>
      <protection locked="0"/>
    </xf>
    <xf numFmtId="3" fontId="21" fillId="0" borderId="0" xfId="1" applyNumberFormat="1" applyFont="1" applyProtection="1">
      <protection locked="0"/>
    </xf>
    <xf numFmtId="0" fontId="21" fillId="0" borderId="0" xfId="1" applyFont="1" applyAlignment="1" applyProtection="1">
      <alignment horizontal="right" vertical="top"/>
      <protection locked="0"/>
    </xf>
    <xf numFmtId="0" fontId="21" fillId="0" borderId="0" xfId="1" applyFont="1" applyAlignment="1" applyProtection="1">
      <alignment horizontal="center" vertical="top"/>
      <protection locked="0"/>
    </xf>
    <xf numFmtId="169" fontId="20" fillId="0" borderId="0" xfId="1" applyNumberFormat="1" applyFont="1" applyAlignment="1" applyProtection="1">
      <alignment vertical="top"/>
      <protection locked="0"/>
    </xf>
    <xf numFmtId="0" fontId="21" fillId="0" borderId="0" xfId="1" applyFont="1" applyProtection="1">
      <protection locked="0"/>
    </xf>
    <xf numFmtId="3" fontId="21" fillId="0" borderId="0" xfId="1" applyNumberFormat="1" applyFont="1" applyAlignment="1" applyProtection="1">
      <alignment vertical="top" wrapText="1"/>
      <protection locked="0"/>
    </xf>
    <xf numFmtId="4" fontId="21" fillId="0" borderId="0" xfId="1" applyNumberFormat="1" applyFont="1" applyAlignment="1" applyProtection="1">
      <alignment vertical="top" wrapText="1"/>
      <protection locked="0"/>
    </xf>
    <xf numFmtId="3" fontId="21" fillId="0" borderId="18" xfId="0" applyNumberFormat="1" applyFont="1" applyBorder="1" applyProtection="1">
      <protection locked="0"/>
    </xf>
    <xf numFmtId="3" fontId="20" fillId="0" borderId="13" xfId="0" applyNumberFormat="1" applyFont="1" applyBorder="1" applyProtection="1">
      <protection locked="0"/>
    </xf>
    <xf numFmtId="0" fontId="35" fillId="0" borderId="0" xfId="469" applyFont="1"/>
    <xf numFmtId="0" fontId="35" fillId="4" borderId="0" xfId="469" applyFont="1" applyFill="1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3" fontId="20" fillId="0" borderId="13" xfId="0" applyNumberFormat="1" applyFont="1" applyBorder="1" applyAlignment="1">
      <alignment horizontal="right"/>
    </xf>
    <xf numFmtId="4" fontId="20" fillId="0" borderId="11" xfId="0" applyNumberFormat="1" applyFont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0" fontId="22" fillId="0" borderId="0" xfId="818" applyProtection="1">
      <protection locked="0"/>
    </xf>
    <xf numFmtId="3" fontId="20" fillId="0" borderId="13" xfId="818" applyNumberFormat="1" applyFont="1" applyBorder="1" applyAlignment="1" applyProtection="1">
      <alignment horizontal="right"/>
      <protection locked="0"/>
    </xf>
    <xf numFmtId="4" fontId="20" fillId="0" borderId="11" xfId="818" applyNumberFormat="1" applyFont="1" applyBorder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3" fontId="71" fillId="0" borderId="0" xfId="0" applyNumberFormat="1" applyFont="1"/>
    <xf numFmtId="165" fontId="22" fillId="0" borderId="0" xfId="172" applyFont="1" applyProtection="1">
      <protection locked="0"/>
    </xf>
    <xf numFmtId="3" fontId="22" fillId="0" borderId="0" xfId="0" applyNumberFormat="1" applyFont="1" applyProtection="1">
      <protection locked="0"/>
    </xf>
    <xf numFmtId="0" fontId="22" fillId="0" borderId="0" xfId="820" applyFont="1"/>
    <xf numFmtId="0" fontId="0" fillId="0" borderId="0" xfId="0" applyAlignment="1" applyProtection="1">
      <alignment vertical="center"/>
      <protection locked="0"/>
    </xf>
    <xf numFmtId="0" fontId="23" fillId="0" borderId="0" xfId="1" applyFont="1" applyAlignment="1" applyProtection="1">
      <alignment vertical="top"/>
      <protection locked="0"/>
    </xf>
    <xf numFmtId="3" fontId="0" fillId="0" borderId="0" xfId="0" applyNumberFormat="1" applyProtection="1">
      <protection locked="0"/>
    </xf>
    <xf numFmtId="0" fontId="20" fillId="0" borderId="0" xfId="1" applyFont="1" applyProtection="1">
      <protection locked="0"/>
    </xf>
    <xf numFmtId="3" fontId="20" fillId="0" borderId="0" xfId="1" applyNumberFormat="1" applyFont="1" applyProtection="1">
      <protection locked="0"/>
    </xf>
    <xf numFmtId="0" fontId="0" fillId="4" borderId="0" xfId="469" applyFont="1" applyFill="1"/>
    <xf numFmtId="0" fontId="71" fillId="0" borderId="0" xfId="0" applyFont="1"/>
    <xf numFmtId="0" fontId="32" fillId="0" borderId="0" xfId="0" applyFont="1"/>
    <xf numFmtId="0" fontId="20" fillId="3" borderId="10" xfId="1" applyFont="1" applyFill="1" applyBorder="1" applyAlignment="1" applyProtection="1">
      <alignment horizontal="centerContinuous" vertical="center" wrapText="1"/>
      <protection locked="0"/>
    </xf>
    <xf numFmtId="0" fontId="20" fillId="3" borderId="11" xfId="1" applyFont="1" applyFill="1" applyBorder="1" applyAlignment="1" applyProtection="1">
      <alignment horizontal="centerContinuous" vertical="center" wrapText="1"/>
      <protection locked="0"/>
    </xf>
    <xf numFmtId="0" fontId="20" fillId="3" borderId="12" xfId="1" applyFont="1" applyFill="1" applyBorder="1" applyAlignment="1" applyProtection="1">
      <alignment horizontal="centerContinuous" vertical="center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0" fillId="3" borderId="10" xfId="814" applyFont="1" applyFill="1" applyBorder="1" applyAlignment="1" applyProtection="1">
      <alignment horizontal="centerContinuous" vertical="center" wrapText="1"/>
      <protection locked="0"/>
    </xf>
    <xf numFmtId="0" fontId="20" fillId="3" borderId="11" xfId="814" applyFont="1" applyFill="1" applyBorder="1" applyAlignment="1" applyProtection="1">
      <alignment horizontal="centerContinuous" vertical="center" wrapText="1"/>
      <protection locked="0"/>
    </xf>
    <xf numFmtId="0" fontId="20" fillId="3" borderId="12" xfId="814" applyFont="1" applyFill="1" applyBorder="1" applyAlignment="1" applyProtection="1">
      <alignment horizontal="centerContinuous" vertical="center" wrapText="1"/>
      <protection locked="0"/>
    </xf>
    <xf numFmtId="4" fontId="20" fillId="3" borderId="13" xfId="814" applyNumberFormat="1" applyFont="1" applyFill="1" applyBorder="1" applyAlignment="1">
      <alignment horizontal="center" vertical="center" wrapText="1"/>
    </xf>
    <xf numFmtId="4" fontId="21" fillId="0" borderId="18" xfId="0" applyNumberFormat="1" applyFont="1" applyBorder="1" applyProtection="1">
      <protection locked="0"/>
    </xf>
    <xf numFmtId="3" fontId="21" fillId="0" borderId="17" xfId="0" applyNumberFormat="1" applyFont="1" applyBorder="1" applyProtection="1">
      <protection locked="0"/>
    </xf>
    <xf numFmtId="3" fontId="20" fillId="0" borderId="17" xfId="0" applyNumberFormat="1" applyFont="1" applyBorder="1" applyProtection="1">
      <protection locked="0"/>
    </xf>
    <xf numFmtId="3" fontId="20" fillId="0" borderId="18" xfId="0" applyNumberFormat="1" applyFont="1" applyBorder="1" applyProtection="1">
      <protection locked="0"/>
    </xf>
    <xf numFmtId="0" fontId="20" fillId="0" borderId="13" xfId="818" applyFont="1" applyBorder="1" applyAlignment="1" applyProtection="1">
      <alignment horizontal="left"/>
      <protection locked="0"/>
    </xf>
    <xf numFmtId="0" fontId="22" fillId="0" borderId="0" xfId="859" applyFont="1" applyProtection="1">
      <protection locked="0"/>
    </xf>
    <xf numFmtId="4" fontId="22" fillId="0" borderId="0" xfId="859" applyNumberFormat="1" applyFont="1" applyProtection="1">
      <protection locked="0"/>
    </xf>
    <xf numFmtId="0" fontId="22" fillId="0" borderId="0" xfId="859" applyFont="1" applyAlignment="1" applyProtection="1">
      <alignment vertical="center"/>
      <protection locked="0"/>
    </xf>
    <xf numFmtId="0" fontId="22" fillId="0" borderId="0" xfId="860" applyFont="1"/>
    <xf numFmtId="0" fontId="80" fillId="0" borderId="0" xfId="860"/>
    <xf numFmtId="0" fontId="22" fillId="0" borderId="0" xfId="860" applyFon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81" fillId="0" borderId="0" xfId="0" applyFont="1" applyAlignment="1">
      <alignment horizontal="justify" vertical="top" wrapText="1"/>
    </xf>
    <xf numFmtId="0" fontId="21" fillId="0" borderId="0" xfId="862" applyFont="1" applyProtection="1">
      <protection locked="0"/>
    </xf>
    <xf numFmtId="0" fontId="76" fillId="0" borderId="0" xfId="830" applyFont="1" applyAlignment="1">
      <alignment horizontal="center" vertical="center"/>
    </xf>
    <xf numFmtId="0" fontId="76" fillId="0" borderId="0" xfId="830" applyFont="1" applyAlignment="1">
      <alignment vertical="center"/>
    </xf>
    <xf numFmtId="0" fontId="77" fillId="58" borderId="0" xfId="830" applyFont="1" applyFill="1" applyAlignment="1">
      <alignment horizontal="center" vertical="center"/>
    </xf>
    <xf numFmtId="0" fontId="77" fillId="58" borderId="0" xfId="830" applyFont="1" applyFill="1"/>
    <xf numFmtId="0" fontId="76" fillId="0" borderId="0" xfId="830" applyFont="1"/>
    <xf numFmtId="0" fontId="77" fillId="58" borderId="0" xfId="832" applyFont="1" applyFill="1"/>
    <xf numFmtId="0" fontId="78" fillId="59" borderId="0" xfId="832" applyFont="1" applyFill="1" applyAlignment="1">
      <alignment horizontal="center"/>
    </xf>
    <xf numFmtId="0" fontId="78" fillId="59" borderId="0" xfId="832" applyFont="1" applyFill="1" applyAlignment="1">
      <alignment horizontal="center" vertical="center"/>
    </xf>
    <xf numFmtId="0" fontId="22" fillId="0" borderId="0" xfId="862" applyFont="1"/>
    <xf numFmtId="3" fontId="76" fillId="0" borderId="0" xfId="830" applyNumberFormat="1" applyFont="1"/>
    <xf numFmtId="3" fontId="76" fillId="3" borderId="0" xfId="830" applyNumberFormat="1" applyFont="1" applyFill="1"/>
    <xf numFmtId="0" fontId="76" fillId="0" borderId="0" xfId="862" applyFont="1" applyAlignment="1">
      <alignment horizontal="center"/>
    </xf>
    <xf numFmtId="0" fontId="76" fillId="0" borderId="0" xfId="862" applyFont="1"/>
    <xf numFmtId="3" fontId="76" fillId="0" borderId="0" xfId="862" applyNumberFormat="1" applyFont="1"/>
    <xf numFmtId="0" fontId="70" fillId="57" borderId="0" xfId="833" applyFont="1" applyFill="1" applyAlignment="1">
      <alignment horizontal="right" vertical="center"/>
    </xf>
    <xf numFmtId="0" fontId="20" fillId="57" borderId="0" xfId="833" applyFont="1" applyFill="1" applyAlignment="1">
      <alignment horizontal="left" vertical="center"/>
    </xf>
    <xf numFmtId="0" fontId="76" fillId="0" borderId="0" xfId="833" applyFont="1"/>
    <xf numFmtId="0" fontId="77" fillId="58" borderId="0" xfId="833" applyFont="1" applyFill="1" applyAlignment="1">
      <alignment horizontal="center" vertical="center"/>
    </xf>
    <xf numFmtId="0" fontId="77" fillId="58" borderId="0" xfId="833" applyFont="1" applyFill="1"/>
    <xf numFmtId="3" fontId="76" fillId="0" borderId="0" xfId="833" applyNumberFormat="1" applyFont="1"/>
    <xf numFmtId="0" fontId="76" fillId="0" borderId="0" xfId="833" applyFont="1" applyAlignment="1">
      <alignment vertical="center"/>
    </xf>
    <xf numFmtId="0" fontId="77" fillId="0" borderId="0" xfId="833" applyFont="1"/>
    <xf numFmtId="0" fontId="78" fillId="0" borderId="0" xfId="833" applyFont="1"/>
    <xf numFmtId="0" fontId="70" fillId="0" borderId="0" xfId="833" applyFont="1"/>
    <xf numFmtId="3" fontId="70" fillId="0" borderId="0" xfId="833" applyNumberFormat="1" applyFont="1"/>
    <xf numFmtId="0" fontId="70" fillId="0" borderId="0" xfId="862" applyFont="1" applyAlignment="1">
      <alignment horizontal="center"/>
    </xf>
    <xf numFmtId="0" fontId="70" fillId="0" borderId="0" xfId="862" applyFont="1"/>
    <xf numFmtId="3" fontId="70" fillId="0" borderId="0" xfId="862" applyNumberFormat="1" applyFont="1"/>
    <xf numFmtId="0" fontId="70" fillId="0" borderId="0" xfId="862" applyFont="1" applyAlignment="1">
      <alignment horizontal="left"/>
    </xf>
    <xf numFmtId="3" fontId="70" fillId="0" borderId="0" xfId="865" applyNumberFormat="1" applyFont="1" applyFill="1"/>
    <xf numFmtId="0" fontId="32" fillId="0" borderId="0" xfId="862" applyFont="1"/>
    <xf numFmtId="3" fontId="76" fillId="0" borderId="0" xfId="865" applyNumberFormat="1" applyFont="1" applyFill="1"/>
    <xf numFmtId="3" fontId="70" fillId="0" borderId="0" xfId="866" applyNumberFormat="1" applyFont="1" applyFill="1"/>
    <xf numFmtId="3" fontId="76" fillId="0" borderId="0" xfId="866" applyNumberFormat="1" applyFont="1" applyFill="1"/>
    <xf numFmtId="3" fontId="70" fillId="0" borderId="0" xfId="864" applyNumberFormat="1" applyFont="1"/>
    <xf numFmtId="3" fontId="76" fillId="0" borderId="0" xfId="864" applyNumberFormat="1" applyFont="1"/>
    <xf numFmtId="0" fontId="76" fillId="0" borderId="0" xfId="862" applyFont="1" applyAlignment="1">
      <alignment horizontal="left"/>
    </xf>
    <xf numFmtId="3" fontId="32" fillId="0" borderId="0" xfId="862" applyNumberFormat="1" applyFont="1"/>
    <xf numFmtId="3" fontId="22" fillId="0" borderId="0" xfId="862" applyNumberFormat="1" applyFont="1"/>
    <xf numFmtId="3" fontId="22" fillId="0" borderId="0" xfId="864" applyNumberFormat="1" applyFont="1" applyAlignment="1" applyProtection="1">
      <alignment vertical="top"/>
      <protection locked="0"/>
    </xf>
    <xf numFmtId="0" fontId="70" fillId="0" borderId="0" xfId="862" quotePrefix="1" applyFont="1" applyAlignment="1">
      <alignment horizontal="left"/>
    </xf>
    <xf numFmtId="0" fontId="22" fillId="0" borderId="0" xfId="867" applyFont="1" applyAlignment="1">
      <alignment vertical="center"/>
    </xf>
    <xf numFmtId="0" fontId="32" fillId="0" borderId="0" xfId="867" applyFont="1"/>
    <xf numFmtId="0" fontId="22" fillId="0" borderId="0" xfId="867" applyFont="1"/>
    <xf numFmtId="0" fontId="22" fillId="0" borderId="0" xfId="867" applyFont="1" applyAlignment="1">
      <alignment horizontal="center" vertical="center"/>
    </xf>
    <xf numFmtId="0" fontId="77" fillId="57" borderId="0" xfId="833" applyFont="1" applyFill="1"/>
    <xf numFmtId="4" fontId="76" fillId="0" borderId="0" xfId="833" applyNumberFormat="1" applyFont="1"/>
    <xf numFmtId="0" fontId="22" fillId="0" borderId="0" xfId="864" applyFont="1" applyAlignment="1" applyProtection="1">
      <alignment vertical="top"/>
      <protection locked="0"/>
    </xf>
    <xf numFmtId="0" fontId="20" fillId="3" borderId="16" xfId="864" applyFont="1" applyFill="1" applyBorder="1" applyAlignment="1">
      <alignment horizontal="center" vertical="center" wrapText="1"/>
    </xf>
    <xf numFmtId="0" fontId="32" fillId="0" borderId="0" xfId="864" applyFont="1" applyAlignment="1" applyProtection="1">
      <alignment vertical="top"/>
      <protection locked="0"/>
    </xf>
    <xf numFmtId="0" fontId="22" fillId="0" borderId="0" xfId="864" applyFont="1" applyAlignment="1" applyProtection="1">
      <alignment horizontal="center" vertical="top"/>
      <protection locked="0"/>
    </xf>
    <xf numFmtId="4" fontId="22" fillId="0" borderId="17" xfId="864" applyNumberFormat="1" applyFont="1" applyBorder="1" applyAlignment="1" applyProtection="1">
      <alignment vertical="top"/>
      <protection locked="0"/>
    </xf>
    <xf numFmtId="4" fontId="20" fillId="0" borderId="11" xfId="864" applyNumberFormat="1" applyFont="1" applyBorder="1" applyAlignment="1" applyProtection="1">
      <alignment vertical="top"/>
      <protection locked="0"/>
    </xf>
    <xf numFmtId="0" fontId="21" fillId="0" borderId="3" xfId="864" applyFont="1" applyBorder="1" applyAlignment="1" applyProtection="1">
      <alignment vertical="top"/>
      <protection locked="0"/>
    </xf>
    <xf numFmtId="4" fontId="21" fillId="0" borderId="3" xfId="864" applyNumberFormat="1" applyFont="1" applyBorder="1" applyAlignment="1" applyProtection="1">
      <alignment vertical="top"/>
      <protection locked="0"/>
    </xf>
    <xf numFmtId="4" fontId="20" fillId="0" borderId="17" xfId="864" applyNumberFormat="1" applyFont="1" applyBorder="1" applyAlignment="1" applyProtection="1">
      <alignment vertical="top"/>
      <protection locked="0"/>
    </xf>
    <xf numFmtId="4" fontId="20" fillId="0" borderId="12" xfId="864" applyNumberFormat="1" applyFont="1" applyBorder="1" applyAlignment="1" applyProtection="1">
      <alignment vertical="top"/>
      <protection locked="0"/>
    </xf>
    <xf numFmtId="3" fontId="22" fillId="0" borderId="16" xfId="864" applyNumberFormat="1" applyFont="1" applyBorder="1" applyAlignment="1" applyProtection="1">
      <alignment vertical="top"/>
      <protection locked="0"/>
    </xf>
    <xf numFmtId="3" fontId="22" fillId="0" borderId="18" xfId="864" applyNumberFormat="1" applyFont="1" applyBorder="1" applyAlignment="1" applyProtection="1">
      <alignment vertical="top"/>
      <protection locked="0"/>
    </xf>
    <xf numFmtId="3" fontId="20" fillId="0" borderId="13" xfId="864" applyNumberFormat="1" applyFont="1" applyBorder="1" applyAlignment="1" applyProtection="1">
      <alignment vertical="top"/>
      <protection locked="0"/>
    </xf>
    <xf numFmtId="3" fontId="20" fillId="0" borderId="11" xfId="864" applyNumberFormat="1" applyFont="1" applyBorder="1" applyAlignment="1" applyProtection="1">
      <alignment vertical="top"/>
      <protection locked="0"/>
    </xf>
    <xf numFmtId="3" fontId="20" fillId="0" borderId="16" xfId="864" applyNumberFormat="1" applyFont="1" applyBorder="1" applyAlignment="1" applyProtection="1">
      <alignment vertical="top"/>
      <protection locked="0"/>
    </xf>
    <xf numFmtId="3" fontId="21" fillId="0" borderId="18" xfId="864" applyNumberFormat="1" applyFont="1" applyBorder="1" applyAlignment="1" applyProtection="1">
      <alignment vertical="top"/>
      <protection locked="0"/>
    </xf>
    <xf numFmtId="3" fontId="20" fillId="0" borderId="18" xfId="864" applyNumberFormat="1" applyFont="1" applyBorder="1" applyAlignment="1" applyProtection="1">
      <alignment vertical="top"/>
      <protection locked="0"/>
    </xf>
    <xf numFmtId="3" fontId="20" fillId="0" borderId="16" xfId="0" applyNumberFormat="1" applyFont="1" applyBorder="1" applyProtection="1">
      <protection locked="0"/>
    </xf>
    <xf numFmtId="165" fontId="0" fillId="0" borderId="0" xfId="172" applyFont="1" applyProtection="1">
      <protection locked="0"/>
    </xf>
    <xf numFmtId="0" fontId="23" fillId="0" borderId="5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left"/>
    </xf>
    <xf numFmtId="4" fontId="21" fillId="0" borderId="16" xfId="814" applyNumberFormat="1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left" indent="1"/>
      <protection locked="0"/>
    </xf>
    <xf numFmtId="4" fontId="21" fillId="0" borderId="17" xfId="0" applyNumberFormat="1" applyFont="1" applyBorder="1" applyProtection="1">
      <protection locked="0"/>
    </xf>
    <xf numFmtId="4" fontId="0" fillId="0" borderId="16" xfId="0" applyNumberFormat="1" applyBorder="1" applyProtection="1">
      <protection locked="0"/>
    </xf>
    <xf numFmtId="0" fontId="0" fillId="0" borderId="5" xfId="0" applyBorder="1" applyProtection="1">
      <protection locked="0"/>
    </xf>
    <xf numFmtId="4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21" fillId="0" borderId="16" xfId="0" applyFont="1" applyBorder="1" applyProtection="1">
      <protection locked="0"/>
    </xf>
    <xf numFmtId="0" fontId="21" fillId="0" borderId="18" xfId="0" applyFont="1" applyBorder="1" applyProtection="1">
      <protection locked="0"/>
    </xf>
    <xf numFmtId="0" fontId="21" fillId="0" borderId="13" xfId="0" applyFont="1" applyBorder="1" applyAlignment="1" applyProtection="1">
      <alignment horizontal="left"/>
      <protection locked="0"/>
    </xf>
    <xf numFmtId="4" fontId="21" fillId="0" borderId="13" xfId="0" applyNumberFormat="1" applyFont="1" applyBorder="1" applyAlignment="1" applyProtection="1">
      <alignment horizontal="right"/>
      <protection locked="0"/>
    </xf>
    <xf numFmtId="4" fontId="20" fillId="0" borderId="13" xfId="0" applyNumberFormat="1" applyFont="1" applyBorder="1" applyAlignment="1" applyProtection="1">
      <alignment horizontal="right"/>
      <protection locked="0"/>
    </xf>
    <xf numFmtId="0" fontId="21" fillId="0" borderId="11" xfId="0" applyFont="1" applyBorder="1" applyAlignment="1" applyProtection="1">
      <alignment horizontal="right"/>
      <protection locked="0"/>
    </xf>
    <xf numFmtId="167" fontId="21" fillId="0" borderId="13" xfId="2" applyNumberFormat="1" applyFont="1" applyFill="1" applyBorder="1" applyAlignment="1" applyProtection="1">
      <alignment horizontal="center" vertical="center"/>
      <protection locked="0"/>
    </xf>
    <xf numFmtId="4" fontId="21" fillId="0" borderId="13" xfId="2" applyNumberFormat="1" applyFont="1" applyFill="1" applyBorder="1" applyAlignment="1" applyProtection="1">
      <alignment horizontal="center" vertical="center"/>
      <protection locked="0"/>
    </xf>
    <xf numFmtId="0" fontId="21" fillId="0" borderId="13" xfId="818" applyFont="1" applyBorder="1" applyAlignment="1" applyProtection="1">
      <alignment horizontal="left"/>
      <protection locked="0"/>
    </xf>
    <xf numFmtId="4" fontId="21" fillId="0" borderId="13" xfId="818" applyNumberFormat="1" applyFont="1" applyBorder="1" applyAlignment="1" applyProtection="1">
      <alignment horizontal="right"/>
      <protection locked="0"/>
    </xf>
    <xf numFmtId="0" fontId="21" fillId="0" borderId="13" xfId="818" applyFont="1" applyBorder="1" applyAlignment="1" applyProtection="1">
      <alignment horizontal="center"/>
      <protection locked="0"/>
    </xf>
    <xf numFmtId="4" fontId="20" fillId="0" borderId="13" xfId="818" applyNumberFormat="1" applyFont="1" applyBorder="1" applyAlignment="1" applyProtection="1">
      <alignment horizontal="right"/>
      <protection locked="0"/>
    </xf>
    <xf numFmtId="0" fontId="20" fillId="0" borderId="3" xfId="0" applyFont="1" applyBorder="1" applyAlignment="1" applyProtection="1">
      <alignment horizontal="left"/>
      <protection locked="0"/>
    </xf>
    <xf numFmtId="3" fontId="20" fillId="0" borderId="3" xfId="0" applyNumberFormat="1" applyFont="1" applyBorder="1" applyAlignment="1" applyProtection="1">
      <alignment horizontal="right"/>
      <protection locked="0"/>
    </xf>
    <xf numFmtId="3" fontId="20" fillId="0" borderId="16" xfId="0" applyNumberFormat="1" applyFont="1" applyBorder="1" applyAlignment="1">
      <alignment vertical="center" wrapText="1"/>
    </xf>
    <xf numFmtId="3" fontId="20" fillId="0" borderId="4" xfId="0" applyNumberFormat="1" applyFont="1" applyBorder="1" applyAlignment="1">
      <alignment vertical="center" wrapText="1"/>
    </xf>
    <xf numFmtId="3" fontId="21" fillId="0" borderId="18" xfId="0" applyNumberFormat="1" applyFont="1" applyBorder="1" applyAlignment="1">
      <alignment vertical="center" wrapText="1"/>
    </xf>
    <xf numFmtId="3" fontId="20" fillId="0" borderId="18" xfId="0" applyNumberFormat="1" applyFont="1" applyBorder="1" applyAlignment="1">
      <alignment vertical="center" wrapText="1"/>
    </xf>
    <xf numFmtId="3" fontId="20" fillId="0" borderId="6" xfId="0" applyNumberFormat="1" applyFont="1" applyBorder="1" applyAlignment="1">
      <alignment vertical="center" wrapText="1"/>
    </xf>
    <xf numFmtId="3" fontId="20" fillId="0" borderId="17" xfId="0" applyNumberFormat="1" applyFont="1" applyBorder="1" applyAlignment="1">
      <alignment vertical="center" wrapText="1"/>
    </xf>
    <xf numFmtId="3" fontId="20" fillId="0" borderId="9" xfId="0" applyNumberFormat="1" applyFont="1" applyBorder="1" applyAlignment="1">
      <alignment vertical="center" wrapText="1"/>
    </xf>
    <xf numFmtId="3" fontId="32" fillId="0" borderId="18" xfId="0" applyNumberFormat="1" applyFont="1" applyBorder="1"/>
    <xf numFmtId="3" fontId="32" fillId="0" borderId="6" xfId="0" applyNumberFormat="1" applyFont="1" applyBorder="1"/>
    <xf numFmtId="3" fontId="32" fillId="0" borderId="17" xfId="0" applyNumberFormat="1" applyFont="1" applyBorder="1"/>
    <xf numFmtId="3" fontId="32" fillId="0" borderId="9" xfId="0" applyNumberFormat="1" applyFont="1" applyBorder="1"/>
    <xf numFmtId="0" fontId="21" fillId="0" borderId="16" xfId="814" applyFont="1" applyBorder="1" applyAlignment="1">
      <alignment horizontal="center" vertical="center" wrapText="1"/>
    </xf>
    <xf numFmtId="0" fontId="21" fillId="0" borderId="17" xfId="0" applyFont="1" applyBorder="1" applyProtection="1">
      <protection locked="0"/>
    </xf>
    <xf numFmtId="3" fontId="20" fillId="0" borderId="18" xfId="0" applyNumberFormat="1" applyFont="1" applyBorder="1" applyAlignment="1" applyProtection="1">
      <alignment horizontal="right"/>
      <protection locked="0"/>
    </xf>
    <xf numFmtId="0" fontId="21" fillId="0" borderId="10" xfId="864" applyFont="1" applyBorder="1" applyAlignment="1" applyProtection="1">
      <alignment vertical="top"/>
      <protection locked="0"/>
    </xf>
    <xf numFmtId="4" fontId="21" fillId="0" borderId="11" xfId="864" applyNumberFormat="1" applyFont="1" applyBorder="1" applyAlignment="1" applyProtection="1">
      <alignment vertical="top"/>
      <protection locked="0"/>
    </xf>
    <xf numFmtId="4" fontId="21" fillId="0" borderId="12" xfId="864" applyNumberFormat="1" applyFont="1" applyBorder="1" applyAlignment="1" applyProtection="1">
      <alignment vertical="top"/>
      <protection locked="0"/>
    </xf>
    <xf numFmtId="0" fontId="21" fillId="0" borderId="5" xfId="0" applyFont="1" applyBorder="1" applyAlignment="1">
      <alignment horizontal="left" indent="1"/>
    </xf>
    <xf numFmtId="0" fontId="20" fillId="3" borderId="16" xfId="814" applyFont="1" applyFill="1" applyBorder="1" applyAlignment="1">
      <alignment horizontal="center" vertical="center"/>
    </xf>
    <xf numFmtId="0" fontId="20" fillId="3" borderId="18" xfId="814" applyFont="1" applyFill="1" applyBorder="1" applyAlignment="1">
      <alignment horizontal="center" vertical="center"/>
    </xf>
    <xf numFmtId="0" fontId="21" fillId="0" borderId="16" xfId="814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left" indent="1"/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 applyProtection="1">
      <alignment horizontal="left" wrapText="1" indent="1"/>
      <protection locked="0"/>
    </xf>
    <xf numFmtId="0" fontId="21" fillId="0" borderId="5" xfId="0" applyFont="1" applyBorder="1" applyAlignment="1" applyProtection="1">
      <alignment horizontal="left" wrapText="1" indent="1"/>
      <protection locked="0"/>
    </xf>
    <xf numFmtId="0" fontId="0" fillId="0" borderId="7" xfId="0" applyBorder="1" applyAlignment="1" applyProtection="1">
      <alignment horizontal="left" indent="1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0" fillId="0" borderId="10" xfId="818" applyFont="1" applyBorder="1" applyAlignment="1" applyProtection="1">
      <alignment horizontal="left"/>
      <protection locked="0"/>
    </xf>
    <xf numFmtId="0" fontId="20" fillId="0" borderId="2" xfId="814" applyFont="1" applyBorder="1" applyAlignment="1">
      <alignment horizontal="center" vertical="center"/>
    </xf>
    <xf numFmtId="0" fontId="0" fillId="0" borderId="5" xfId="0" applyBorder="1" applyAlignment="1" applyProtection="1">
      <alignment horizontal="left"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6" xfId="0" applyNumberFormat="1" applyBorder="1" applyAlignment="1" applyProtection="1">
      <alignment horizontal="right" vertical="top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6" xfId="0" applyBorder="1" applyAlignment="1" applyProtection="1">
      <alignment horizontal="righ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0" fillId="0" borderId="0" xfId="0" applyAlignment="1">
      <alignment vertical="center"/>
    </xf>
    <xf numFmtId="0" fontId="0" fillId="0" borderId="13" xfId="0" applyBorder="1"/>
    <xf numFmtId="0" fontId="22" fillId="0" borderId="0" xfId="868" applyFont="1"/>
    <xf numFmtId="49" fontId="22" fillId="0" borderId="13" xfId="868" applyNumberFormat="1" applyFont="1" applyBorder="1" applyAlignment="1" applyProtection="1">
      <alignment horizontal="left" vertical="top"/>
      <protection locked="0"/>
    </xf>
    <xf numFmtId="4" fontId="22" fillId="0" borderId="13" xfId="868" applyNumberFormat="1" applyFont="1" applyBorder="1" applyAlignment="1" applyProtection="1">
      <alignment horizontal="right" vertical="top"/>
      <protection locked="0"/>
    </xf>
    <xf numFmtId="0" fontId="32" fillId="0" borderId="0" xfId="11" applyFont="1" applyAlignment="1" applyProtection="1">
      <alignment horizontal="center" wrapText="1"/>
      <protection locked="0"/>
    </xf>
    <xf numFmtId="0" fontId="21" fillId="0" borderId="0" xfId="11" applyFont="1" applyAlignment="1">
      <alignment horizontal="left" vertical="top" wrapText="1" indent="2"/>
    </xf>
    <xf numFmtId="0" fontId="84" fillId="0" borderId="0" xfId="11" applyFont="1" applyAlignment="1" applyProtection="1">
      <alignment horizontal="center" vertical="top"/>
      <protection locked="0"/>
    </xf>
    <xf numFmtId="0" fontId="84" fillId="0" borderId="0" xfId="11" applyFont="1" applyAlignment="1" applyProtection="1">
      <alignment horizontal="left" vertical="top"/>
      <protection locked="0"/>
    </xf>
    <xf numFmtId="0" fontId="22" fillId="4" borderId="0" xfId="11" applyFont="1" applyFill="1" applyAlignment="1" applyProtection="1">
      <alignment vertical="top"/>
      <protection locked="0"/>
    </xf>
    <xf numFmtId="0" fontId="21" fillId="4" borderId="0" xfId="11" applyFont="1" applyFill="1" applyAlignment="1" applyProtection="1">
      <alignment vertical="top"/>
      <protection locked="0"/>
    </xf>
    <xf numFmtId="4" fontId="21" fillId="4" borderId="0" xfId="11" applyNumberFormat="1" applyFont="1" applyFill="1" applyAlignment="1" applyProtection="1">
      <alignment vertical="top"/>
      <protection locked="0"/>
    </xf>
    <xf numFmtId="4" fontId="20" fillId="4" borderId="0" xfId="11" applyNumberFormat="1" applyFont="1" applyFill="1" applyAlignment="1" applyProtection="1">
      <alignment vertical="top"/>
      <protection locked="0"/>
    </xf>
    <xf numFmtId="0" fontId="22" fillId="4" borderId="0" xfId="0" applyFont="1" applyFill="1"/>
    <xf numFmtId="0" fontId="0" fillId="4" borderId="0" xfId="11" applyFont="1" applyFill="1" applyAlignment="1" applyProtection="1">
      <alignment vertical="top"/>
      <protection locked="0"/>
    </xf>
    <xf numFmtId="0" fontId="0" fillId="0" borderId="0" xfId="820" applyFont="1"/>
    <xf numFmtId="0" fontId="0" fillId="0" borderId="0" xfId="817" applyFont="1" applyProtection="1">
      <protection locked="0"/>
    </xf>
    <xf numFmtId="0" fontId="71" fillId="4" borderId="0" xfId="0" applyFont="1" applyFill="1"/>
    <xf numFmtId="0" fontId="85" fillId="4" borderId="5" xfId="0" applyFont="1" applyFill="1" applyBorder="1" applyAlignment="1">
      <alignment vertical="center" wrapText="1"/>
    </xf>
    <xf numFmtId="0" fontId="85" fillId="4" borderId="0" xfId="0" applyFont="1" applyFill="1" applyAlignment="1">
      <alignment vertical="center" wrapText="1"/>
    </xf>
    <xf numFmtId="0" fontId="85" fillId="4" borderId="6" xfId="0" applyFont="1" applyFill="1" applyBorder="1" applyAlignment="1">
      <alignment vertical="center" wrapText="1"/>
    </xf>
    <xf numFmtId="0" fontId="71" fillId="4" borderId="5" xfId="0" applyFont="1" applyFill="1" applyBorder="1"/>
    <xf numFmtId="0" fontId="85" fillId="4" borderId="7" xfId="0" applyFont="1" applyFill="1" applyBorder="1" applyAlignment="1">
      <alignment vertical="center" wrapText="1"/>
    </xf>
    <xf numFmtId="0" fontId="85" fillId="4" borderId="8" xfId="0" applyFont="1" applyFill="1" applyBorder="1" applyAlignment="1">
      <alignment vertical="center" wrapText="1"/>
    </xf>
    <xf numFmtId="0" fontId="85" fillId="4" borderId="9" xfId="0" applyFont="1" applyFill="1" applyBorder="1" applyAlignment="1">
      <alignment vertical="center" wrapText="1"/>
    </xf>
    <xf numFmtId="0" fontId="72" fillId="4" borderId="13" xfId="1" applyFont="1" applyFill="1" applyBorder="1" applyAlignment="1" applyProtection="1">
      <alignment horizontal="center" vertical="center"/>
      <protection locked="0"/>
    </xf>
    <xf numFmtId="0" fontId="20" fillId="4" borderId="32" xfId="1" applyFont="1" applyFill="1" applyBorder="1" applyAlignment="1" applyProtection="1">
      <alignment horizontal="left" vertical="center" wrapText="1" indent="1"/>
      <protection locked="0"/>
    </xf>
    <xf numFmtId="0" fontId="21" fillId="4" borderId="33" xfId="1" applyFont="1" applyFill="1" applyBorder="1" applyAlignment="1" applyProtection="1">
      <alignment horizontal="center" vertical="center"/>
      <protection locked="0"/>
    </xf>
    <xf numFmtId="0" fontId="21" fillId="4" borderId="34" xfId="1" applyFont="1" applyFill="1" applyBorder="1" applyAlignment="1" applyProtection="1">
      <alignment horizontal="center" vertical="center"/>
      <protection locked="0"/>
    </xf>
    <xf numFmtId="0" fontId="20" fillId="4" borderId="35" xfId="1" applyFont="1" applyFill="1" applyBorder="1" applyAlignment="1" applyProtection="1">
      <alignment horizontal="left" vertical="center" wrapText="1" indent="2"/>
      <protection locked="0"/>
    </xf>
    <xf numFmtId="3" fontId="20" fillId="4" borderId="36" xfId="821" applyNumberFormat="1" applyFont="1" applyFill="1" applyBorder="1" applyAlignment="1" applyProtection="1">
      <alignment horizontal="right" vertical="center"/>
      <protection locked="0"/>
    </xf>
    <xf numFmtId="3" fontId="20" fillId="4" borderId="37" xfId="821" applyNumberFormat="1" applyFont="1" applyFill="1" applyBorder="1" applyAlignment="1" applyProtection="1">
      <alignment horizontal="right" vertical="center"/>
      <protection locked="0"/>
    </xf>
    <xf numFmtId="0" fontId="21" fillId="4" borderId="35" xfId="1" applyFont="1" applyFill="1" applyBorder="1" applyAlignment="1" applyProtection="1">
      <alignment horizontal="left" vertical="center" wrapText="1" indent="3"/>
      <protection locked="0"/>
    </xf>
    <xf numFmtId="3" fontId="21" fillId="4" borderId="36" xfId="1" applyNumberFormat="1" applyFont="1" applyFill="1" applyBorder="1" applyAlignment="1" applyProtection="1">
      <alignment horizontal="right" vertical="center"/>
      <protection locked="0"/>
    </xf>
    <xf numFmtId="3" fontId="21" fillId="4" borderId="37" xfId="1" applyNumberFormat="1" applyFont="1" applyFill="1" applyBorder="1" applyAlignment="1" applyProtection="1">
      <alignment horizontal="right" vertical="center"/>
      <protection locked="0"/>
    </xf>
    <xf numFmtId="3" fontId="21" fillId="4" borderId="36" xfId="1" applyNumberFormat="1" applyFont="1" applyFill="1" applyBorder="1" applyAlignment="1" applyProtection="1">
      <alignment horizontal="center" vertical="center"/>
      <protection locked="0"/>
    </xf>
    <xf numFmtId="3" fontId="21" fillId="4" borderId="37" xfId="1" applyNumberFormat="1" applyFont="1" applyFill="1" applyBorder="1" applyAlignment="1" applyProtection="1">
      <alignment horizontal="center" vertical="center"/>
      <protection locked="0"/>
    </xf>
    <xf numFmtId="0" fontId="21" fillId="4" borderId="35" xfId="1" applyFont="1" applyFill="1" applyBorder="1" applyAlignment="1" applyProtection="1">
      <alignment horizontal="left" vertical="center" wrapText="1"/>
      <protection locked="0"/>
    </xf>
    <xf numFmtId="0" fontId="20" fillId="4" borderId="35" xfId="1" applyFont="1" applyFill="1" applyBorder="1" applyAlignment="1" applyProtection="1">
      <alignment horizontal="left" vertical="center" wrapText="1" indent="1"/>
      <protection locked="0"/>
    </xf>
    <xf numFmtId="3" fontId="20" fillId="4" borderId="37" xfId="1" applyNumberFormat="1" applyFont="1" applyFill="1" applyBorder="1" applyAlignment="1" applyProtection="1">
      <alignment horizontal="right" vertical="center"/>
      <protection locked="0"/>
    </xf>
    <xf numFmtId="0" fontId="20" fillId="4" borderId="35" xfId="1" applyFont="1" applyFill="1" applyBorder="1" applyAlignment="1" applyProtection="1">
      <alignment horizontal="left" vertical="center" wrapText="1"/>
      <protection locked="0"/>
    </xf>
    <xf numFmtId="0" fontId="72" fillId="4" borderId="38" xfId="1" applyFont="1" applyFill="1" applyBorder="1" applyAlignment="1" applyProtection="1">
      <alignment horizontal="left" vertical="center" wrapText="1" indent="1"/>
      <protection locked="0"/>
    </xf>
    <xf numFmtId="3" fontId="72" fillId="4" borderId="39" xfId="821" applyNumberFormat="1" applyFont="1" applyFill="1" applyBorder="1" applyAlignment="1" applyProtection="1">
      <alignment horizontal="right" vertical="center"/>
      <protection locked="0"/>
    </xf>
    <xf numFmtId="3" fontId="72" fillId="4" borderId="40" xfId="821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horizontal="left" indent="1"/>
    </xf>
    <xf numFmtId="0" fontId="21" fillId="4" borderId="0" xfId="1" applyFont="1" applyFill="1" applyAlignment="1" applyProtection="1">
      <alignment vertical="top"/>
      <protection locked="0"/>
    </xf>
    <xf numFmtId="0" fontId="29" fillId="4" borderId="0" xfId="1" applyFont="1" applyFill="1" applyAlignment="1" applyProtection="1">
      <alignment horizontal="left" vertical="top" indent="1"/>
      <protection locked="0"/>
    </xf>
    <xf numFmtId="0" fontId="72" fillId="4" borderId="13" xfId="1" applyFont="1" applyFill="1" applyBorder="1" applyAlignment="1" applyProtection="1">
      <alignment horizontal="center" vertical="center" wrapText="1"/>
      <protection locked="0"/>
    </xf>
    <xf numFmtId="0" fontId="20" fillId="4" borderId="32" xfId="1" applyFont="1" applyFill="1" applyBorder="1" applyAlignment="1" applyProtection="1">
      <alignment horizontal="left" vertical="top" wrapText="1" indent="1"/>
      <protection locked="0"/>
    </xf>
    <xf numFmtId="0" fontId="21" fillId="4" borderId="33" xfId="821" applyNumberFormat="1" applyFont="1" applyFill="1" applyBorder="1" applyAlignment="1" applyProtection="1">
      <alignment horizontal="center" vertical="top" wrapText="1"/>
      <protection locked="0"/>
    </xf>
    <xf numFmtId="0" fontId="20" fillId="4" borderId="33" xfId="1" applyFont="1" applyFill="1" applyBorder="1" applyAlignment="1" applyProtection="1">
      <alignment horizontal="left" vertical="top" wrapText="1" indent="1"/>
      <protection locked="0"/>
    </xf>
    <xf numFmtId="0" fontId="21" fillId="4" borderId="34" xfId="821" applyNumberFormat="1" applyFont="1" applyFill="1" applyBorder="1" applyAlignment="1" applyProtection="1">
      <alignment horizontal="center" vertical="top" wrapText="1"/>
      <protection locked="0"/>
    </xf>
    <xf numFmtId="0" fontId="20" fillId="4" borderId="35" xfId="1" applyFont="1" applyFill="1" applyBorder="1" applyAlignment="1" applyProtection="1">
      <alignment horizontal="left" vertical="top" wrapText="1" indent="2"/>
      <protection locked="0"/>
    </xf>
    <xf numFmtId="0" fontId="21" fillId="4" borderId="36" xfId="821" applyNumberFormat="1" applyFont="1" applyFill="1" applyBorder="1" applyAlignment="1" applyProtection="1">
      <alignment horizontal="center" vertical="top" wrapText="1"/>
      <protection locked="0"/>
    </xf>
    <xf numFmtId="0" fontId="20" fillId="4" borderId="36" xfId="1" applyFont="1" applyFill="1" applyBorder="1" applyAlignment="1" applyProtection="1">
      <alignment horizontal="left" vertical="top" wrapText="1" indent="2"/>
      <protection locked="0"/>
    </xf>
    <xf numFmtId="0" fontId="21" fillId="4" borderId="37" xfId="821" applyNumberFormat="1" applyFont="1" applyFill="1" applyBorder="1" applyAlignment="1" applyProtection="1">
      <alignment horizontal="center" vertical="top" wrapText="1"/>
      <protection locked="0"/>
    </xf>
    <xf numFmtId="0" fontId="21" fillId="4" borderId="35" xfId="1" applyFont="1" applyFill="1" applyBorder="1" applyAlignment="1" applyProtection="1">
      <alignment horizontal="left" vertical="top" wrapText="1" indent="3"/>
      <protection locked="0"/>
    </xf>
    <xf numFmtId="3" fontId="21" fillId="4" borderId="36" xfId="821" applyNumberFormat="1" applyFont="1" applyFill="1" applyBorder="1" applyAlignment="1" applyProtection="1">
      <alignment horizontal="right" vertical="top" wrapText="1"/>
      <protection locked="0"/>
    </xf>
    <xf numFmtId="0" fontId="21" fillId="4" borderId="36" xfId="1" applyFont="1" applyFill="1" applyBorder="1" applyAlignment="1" applyProtection="1">
      <alignment horizontal="left" vertical="top" wrapText="1" indent="3"/>
      <protection locked="0"/>
    </xf>
    <xf numFmtId="3" fontId="21" fillId="4" borderId="36" xfId="821" applyNumberFormat="1" applyFont="1" applyFill="1" applyBorder="1" applyAlignment="1" applyProtection="1">
      <alignment horizontal="right" vertical="center" wrapText="1"/>
      <protection locked="0"/>
    </xf>
    <xf numFmtId="0" fontId="21" fillId="4" borderId="35" xfId="1" applyFont="1" applyFill="1" applyBorder="1" applyAlignment="1" applyProtection="1">
      <alignment horizontal="left" vertical="top" wrapText="1"/>
      <protection locked="0"/>
    </xf>
    <xf numFmtId="3" fontId="20" fillId="4" borderId="36" xfId="821" applyNumberFormat="1" applyFont="1" applyFill="1" applyBorder="1" applyAlignment="1" applyProtection="1">
      <alignment horizontal="right" vertical="top"/>
      <protection locked="0"/>
    </xf>
    <xf numFmtId="0" fontId="21" fillId="4" borderId="36" xfId="1" applyFont="1" applyFill="1" applyBorder="1" applyAlignment="1" applyProtection="1">
      <alignment horizontal="left" vertical="top" wrapText="1"/>
      <protection locked="0"/>
    </xf>
    <xf numFmtId="3" fontId="21" fillId="4" borderId="36" xfId="821" applyNumberFormat="1" applyFont="1" applyFill="1" applyBorder="1" applyAlignment="1" applyProtection="1">
      <alignment horizontal="center" vertical="center"/>
      <protection locked="0"/>
    </xf>
    <xf numFmtId="0" fontId="20" fillId="4" borderId="35" xfId="1" applyFont="1" applyFill="1" applyBorder="1" applyAlignment="1" applyProtection="1">
      <alignment horizontal="left" vertical="top" wrapText="1"/>
      <protection locked="0"/>
    </xf>
    <xf numFmtId="3" fontId="21" fillId="4" borderId="36" xfId="821" applyNumberFormat="1" applyFont="1" applyFill="1" applyBorder="1" applyAlignment="1" applyProtection="1">
      <alignment horizontal="center" vertical="top" wrapText="1"/>
      <protection locked="0"/>
    </xf>
    <xf numFmtId="0" fontId="20" fillId="4" borderId="36" xfId="1" applyFont="1" applyFill="1" applyBorder="1" applyAlignment="1" applyProtection="1">
      <alignment horizontal="left" vertical="top" wrapText="1"/>
      <protection locked="0"/>
    </xf>
    <xf numFmtId="3" fontId="21" fillId="4" borderId="36" xfId="821" applyNumberFormat="1" applyFont="1" applyFill="1" applyBorder="1" applyAlignment="1" applyProtection="1">
      <alignment horizontal="center" vertical="center" wrapText="1"/>
      <protection locked="0"/>
    </xf>
    <xf numFmtId="3" fontId="21" fillId="4" borderId="37" xfId="821" applyNumberFormat="1" applyFont="1" applyFill="1" applyBorder="1" applyAlignment="1" applyProtection="1">
      <alignment horizontal="center" vertical="center" wrapText="1"/>
      <protection locked="0"/>
    </xf>
    <xf numFmtId="3" fontId="20" fillId="4" borderId="36" xfId="821" applyNumberFormat="1" applyFont="1" applyFill="1" applyBorder="1" applyAlignment="1" applyProtection="1">
      <alignment horizontal="right" vertical="center" wrapText="1"/>
      <protection locked="0"/>
    </xf>
    <xf numFmtId="3" fontId="20" fillId="4" borderId="36" xfId="821" applyNumberFormat="1" applyFont="1" applyFill="1" applyBorder="1" applyAlignment="1" applyProtection="1">
      <alignment horizontal="right" vertical="top" wrapText="1"/>
      <protection locked="0"/>
    </xf>
    <xf numFmtId="0" fontId="20" fillId="4" borderId="36" xfId="1" applyFont="1" applyFill="1" applyBorder="1" applyAlignment="1" applyProtection="1">
      <alignment horizontal="left" vertical="top" wrapText="1" indent="1"/>
      <protection locked="0"/>
    </xf>
    <xf numFmtId="0" fontId="21" fillId="4" borderId="35" xfId="1" applyFont="1" applyFill="1" applyBorder="1" applyAlignment="1" applyProtection="1">
      <alignment vertical="top" wrapText="1"/>
      <protection locked="0"/>
    </xf>
    <xf numFmtId="3" fontId="20" fillId="4" borderId="36" xfId="821" applyNumberFormat="1" applyFont="1" applyFill="1" applyBorder="1" applyAlignment="1" applyProtection="1">
      <alignment horizontal="right" wrapText="1"/>
      <protection locked="0"/>
    </xf>
    <xf numFmtId="3" fontId="21" fillId="4" borderId="36" xfId="1" applyNumberFormat="1" applyFont="1" applyFill="1" applyBorder="1" applyAlignment="1" applyProtection="1">
      <alignment horizontal="center" wrapText="1"/>
      <protection locked="0"/>
    </xf>
    <xf numFmtId="3" fontId="21" fillId="4" borderId="36" xfId="1" applyNumberFormat="1" applyFont="1" applyFill="1" applyBorder="1" applyAlignment="1" applyProtection="1">
      <alignment horizontal="center"/>
      <protection locked="0"/>
    </xf>
    <xf numFmtId="0" fontId="21" fillId="4" borderId="36" xfId="1" applyFont="1" applyFill="1" applyBorder="1" applyAlignment="1" applyProtection="1">
      <alignment horizontal="center" wrapText="1"/>
      <protection locked="0"/>
    </xf>
    <xf numFmtId="0" fontId="21" fillId="4" borderId="36" xfId="1" applyFont="1" applyFill="1" applyBorder="1" applyAlignment="1" applyProtection="1">
      <alignment horizontal="center"/>
      <protection locked="0"/>
    </xf>
    <xf numFmtId="0" fontId="21" fillId="4" borderId="47" xfId="1" applyFont="1" applyFill="1" applyBorder="1" applyAlignment="1" applyProtection="1">
      <alignment vertical="top" wrapText="1"/>
      <protection locked="0"/>
    </xf>
    <xf numFmtId="0" fontId="21" fillId="4" borderId="48" xfId="1" applyFont="1" applyFill="1" applyBorder="1" applyAlignment="1" applyProtection="1">
      <alignment horizontal="center" vertical="top" wrapText="1"/>
      <protection locked="0"/>
    </xf>
    <xf numFmtId="0" fontId="21" fillId="4" borderId="48" xfId="1" applyFont="1" applyFill="1" applyBorder="1" applyAlignment="1" applyProtection="1">
      <alignment horizontal="center" vertical="top"/>
      <protection locked="0"/>
    </xf>
    <xf numFmtId="0" fontId="21" fillId="4" borderId="38" xfId="1" applyFont="1" applyFill="1" applyBorder="1" applyAlignment="1" applyProtection="1">
      <alignment vertical="top" wrapText="1"/>
      <protection locked="0"/>
    </xf>
    <xf numFmtId="0" fontId="21" fillId="4" borderId="39" xfId="1" applyFont="1" applyFill="1" applyBorder="1" applyAlignment="1" applyProtection="1">
      <alignment horizontal="center" vertical="top" wrapText="1"/>
      <protection locked="0"/>
    </xf>
    <xf numFmtId="0" fontId="21" fillId="4" borderId="39" xfId="1" applyFont="1" applyFill="1" applyBorder="1" applyAlignment="1" applyProtection="1">
      <alignment horizontal="center" vertical="top"/>
      <protection locked="0"/>
    </xf>
    <xf numFmtId="0" fontId="20" fillId="4" borderId="39" xfId="1" applyFont="1" applyFill="1" applyBorder="1" applyAlignment="1" applyProtection="1">
      <alignment horizontal="left" vertical="top" wrapText="1" indent="2"/>
      <protection locked="0"/>
    </xf>
    <xf numFmtId="3" fontId="20" fillId="4" borderId="39" xfId="821" applyNumberFormat="1" applyFont="1" applyFill="1" applyBorder="1" applyAlignment="1" applyProtection="1">
      <alignment horizontal="right" vertical="top" wrapText="1"/>
      <protection locked="0"/>
    </xf>
    <xf numFmtId="3" fontId="20" fillId="4" borderId="40" xfId="821" applyNumberFormat="1" applyFont="1" applyFill="1" applyBorder="1" applyAlignment="1" applyProtection="1">
      <alignment horizontal="right" vertical="top" wrapText="1"/>
      <protection locked="0"/>
    </xf>
    <xf numFmtId="0" fontId="21" fillId="4" borderId="0" xfId="1" applyFont="1" applyFill="1" applyAlignment="1" applyProtection="1">
      <alignment vertical="top" wrapText="1"/>
      <protection locked="0"/>
    </xf>
    <xf numFmtId="4" fontId="21" fillId="4" borderId="0" xfId="1" applyNumberFormat="1" applyFont="1" applyFill="1" applyAlignment="1" applyProtection="1">
      <alignment vertical="top"/>
      <protection locked="0"/>
    </xf>
    <xf numFmtId="3" fontId="21" fillId="4" borderId="0" xfId="1" applyNumberFormat="1" applyFont="1" applyFill="1" applyAlignment="1" applyProtection="1">
      <alignment vertical="top"/>
      <protection locked="0"/>
    </xf>
    <xf numFmtId="0" fontId="20" fillId="4" borderId="13" xfId="1" applyFont="1" applyFill="1" applyBorder="1" applyAlignment="1">
      <alignment horizontal="center" vertical="center" wrapText="1"/>
    </xf>
    <xf numFmtId="167" fontId="20" fillId="4" borderId="13" xfId="821" applyNumberFormat="1" applyFont="1" applyFill="1" applyBorder="1" applyAlignment="1">
      <alignment horizontal="center" vertical="center" wrapText="1"/>
    </xf>
    <xf numFmtId="0" fontId="20" fillId="4" borderId="41" xfId="1" applyFont="1" applyFill="1" applyBorder="1" applyAlignment="1">
      <alignment horizontal="center" vertical="center" wrapText="1"/>
    </xf>
    <xf numFmtId="167" fontId="21" fillId="4" borderId="42" xfId="821" applyNumberFormat="1" applyFont="1" applyFill="1" applyBorder="1" applyAlignment="1">
      <alignment horizontal="center" vertical="center" wrapText="1"/>
    </xf>
    <xf numFmtId="167" fontId="21" fillId="4" borderId="43" xfId="821" applyNumberFormat="1" applyFont="1" applyFill="1" applyBorder="1" applyAlignment="1">
      <alignment horizontal="center" vertical="center" wrapText="1"/>
    </xf>
    <xf numFmtId="0" fontId="20" fillId="4" borderId="35" xfId="1" applyFont="1" applyFill="1" applyBorder="1" applyAlignment="1">
      <alignment horizontal="left" vertical="top" wrapText="1" indent="1"/>
    </xf>
    <xf numFmtId="3" fontId="20" fillId="4" borderId="36" xfId="1" applyNumberFormat="1" applyFont="1" applyFill="1" applyBorder="1" applyAlignment="1" applyProtection="1">
      <alignment vertical="center"/>
      <protection locked="0"/>
    </xf>
    <xf numFmtId="3" fontId="21" fillId="4" borderId="36" xfId="821" applyNumberFormat="1" applyFont="1" applyFill="1" applyBorder="1" applyAlignment="1">
      <alignment horizontal="center" vertical="center" wrapText="1"/>
    </xf>
    <xf numFmtId="3" fontId="20" fillId="4" borderId="37" xfId="1" applyNumberFormat="1" applyFont="1" applyFill="1" applyBorder="1" applyAlignment="1" applyProtection="1">
      <alignment vertical="center"/>
      <protection locked="0"/>
    </xf>
    <xf numFmtId="0" fontId="21" fillId="4" borderId="35" xfId="1" applyFont="1" applyFill="1" applyBorder="1" applyAlignment="1">
      <alignment horizontal="left" vertical="top" wrapText="1" indent="2"/>
    </xf>
    <xf numFmtId="3" fontId="21" fillId="4" borderId="36" xfId="1" applyNumberFormat="1" applyFont="1" applyFill="1" applyBorder="1" applyAlignment="1" applyProtection="1">
      <alignment vertical="center"/>
      <protection locked="0"/>
    </xf>
    <xf numFmtId="0" fontId="21" fillId="4" borderId="35" xfId="1" applyFont="1" applyFill="1" applyBorder="1" applyAlignment="1">
      <alignment horizontal="left" vertical="top" wrapText="1" indent="1"/>
    </xf>
    <xf numFmtId="3" fontId="21" fillId="4" borderId="37" xfId="821" applyNumberFormat="1" applyFont="1" applyFill="1" applyBorder="1" applyAlignment="1">
      <alignment horizontal="center" vertical="center" wrapText="1"/>
    </xf>
    <xf numFmtId="0" fontId="20" fillId="4" borderId="35" xfId="1" applyFont="1" applyFill="1" applyBorder="1" applyAlignment="1">
      <alignment vertical="top" wrapText="1"/>
    </xf>
    <xf numFmtId="0" fontId="20" fillId="4" borderId="38" xfId="1" applyFont="1" applyFill="1" applyBorder="1" applyAlignment="1">
      <alignment horizontal="left" vertical="top" wrapText="1" indent="1"/>
    </xf>
    <xf numFmtId="3" fontId="20" fillId="4" borderId="39" xfId="1" applyNumberFormat="1" applyFont="1" applyFill="1" applyBorder="1" applyAlignment="1" applyProtection="1">
      <alignment vertical="center"/>
      <protection locked="0"/>
    </xf>
    <xf numFmtId="3" fontId="20" fillId="4" borderId="40" xfId="1" applyNumberFormat="1" applyFont="1" applyFill="1" applyBorder="1" applyAlignment="1" applyProtection="1">
      <alignment vertical="center"/>
      <protection locked="0"/>
    </xf>
    <xf numFmtId="0" fontId="21" fillId="4" borderId="0" xfId="1" applyFont="1" applyFill="1" applyAlignment="1">
      <alignment vertical="top" wrapText="1"/>
    </xf>
    <xf numFmtId="4" fontId="21" fillId="4" borderId="0" xfId="1" applyNumberFormat="1" applyFont="1" applyFill="1" applyAlignment="1">
      <alignment vertical="top"/>
    </xf>
    <xf numFmtId="0" fontId="25" fillId="4" borderId="10" xfId="1" applyFont="1" applyFill="1" applyBorder="1" applyAlignment="1">
      <alignment horizontal="center" vertical="center"/>
    </xf>
    <xf numFmtId="0" fontId="25" fillId="4" borderId="13" xfId="1" applyFont="1" applyFill="1" applyBorder="1" applyAlignment="1">
      <alignment horizontal="center" vertical="center"/>
    </xf>
    <xf numFmtId="0" fontId="20" fillId="4" borderId="44" xfId="1" applyFont="1" applyFill="1" applyBorder="1" applyAlignment="1">
      <alignment horizontal="left" vertical="top" wrapText="1" indent="1"/>
    </xf>
    <xf numFmtId="169" fontId="20" fillId="4" borderId="42" xfId="822" applyNumberFormat="1" applyFont="1" applyFill="1" applyBorder="1" applyAlignment="1" applyProtection="1">
      <alignment wrapText="1"/>
      <protection locked="0"/>
    </xf>
    <xf numFmtId="169" fontId="20" fillId="4" borderId="43" xfId="822" applyNumberFormat="1" applyFont="1" applyFill="1" applyBorder="1" applyAlignment="1" applyProtection="1">
      <alignment wrapText="1"/>
      <protection locked="0"/>
    </xf>
    <xf numFmtId="0" fontId="20" fillId="4" borderId="45" xfId="1" applyFont="1" applyFill="1" applyBorder="1" applyAlignment="1">
      <alignment horizontal="left" vertical="top" wrapText="1" indent="2"/>
    </xf>
    <xf numFmtId="169" fontId="20" fillId="4" borderId="36" xfId="822" applyNumberFormat="1" applyFont="1" applyFill="1" applyBorder="1" applyAlignment="1" applyProtection="1">
      <alignment wrapText="1"/>
      <protection locked="0"/>
    </xf>
    <xf numFmtId="169" fontId="20" fillId="4" borderId="37" xfId="822" applyNumberFormat="1" applyFont="1" applyFill="1" applyBorder="1" applyAlignment="1" applyProtection="1">
      <alignment wrapText="1"/>
      <protection locked="0"/>
    </xf>
    <xf numFmtId="0" fontId="21" fillId="4" borderId="45" xfId="1" applyFont="1" applyFill="1" applyBorder="1" applyAlignment="1">
      <alignment horizontal="left" vertical="top" wrapText="1" indent="3"/>
    </xf>
    <xf numFmtId="169" fontId="21" fillId="4" borderId="36" xfId="822" applyNumberFormat="1" applyFont="1" applyFill="1" applyBorder="1" applyAlignment="1" applyProtection="1">
      <alignment wrapText="1"/>
      <protection locked="0"/>
    </xf>
    <xf numFmtId="169" fontId="21" fillId="4" borderId="37" xfId="822" applyNumberFormat="1" applyFont="1" applyFill="1" applyBorder="1" applyAlignment="1" applyProtection="1">
      <alignment wrapText="1"/>
      <protection locked="0"/>
    </xf>
    <xf numFmtId="0" fontId="21" fillId="4" borderId="45" xfId="1" applyFont="1" applyFill="1" applyBorder="1" applyAlignment="1">
      <alignment horizontal="left" vertical="top" wrapText="1"/>
    </xf>
    <xf numFmtId="0" fontId="21" fillId="4" borderId="45" xfId="1" applyFont="1" applyFill="1" applyBorder="1" applyAlignment="1">
      <alignment vertical="top" wrapText="1"/>
    </xf>
    <xf numFmtId="0" fontId="20" fillId="4" borderId="45" xfId="1" applyFont="1" applyFill="1" applyBorder="1" applyAlignment="1">
      <alignment horizontal="left" vertical="top" wrapText="1" indent="1"/>
    </xf>
    <xf numFmtId="0" fontId="21" fillId="4" borderId="46" xfId="1" applyFont="1" applyFill="1" applyBorder="1" applyAlignment="1">
      <alignment horizontal="left" vertical="top" wrapText="1" indent="3"/>
    </xf>
    <xf numFmtId="169" fontId="21" fillId="4" borderId="39" xfId="822" applyNumberFormat="1" applyFont="1" applyFill="1" applyBorder="1" applyAlignment="1" applyProtection="1">
      <alignment wrapText="1"/>
      <protection locked="0"/>
    </xf>
    <xf numFmtId="169" fontId="21" fillId="4" borderId="40" xfId="822" applyNumberFormat="1" applyFont="1" applyFill="1" applyBorder="1" applyAlignment="1" applyProtection="1">
      <alignment wrapText="1"/>
      <protection locked="0"/>
    </xf>
    <xf numFmtId="0" fontId="72" fillId="4" borderId="13" xfId="1" applyFont="1" applyFill="1" applyBorder="1" applyAlignment="1">
      <alignment horizontal="center" vertical="center" wrapText="1"/>
    </xf>
    <xf numFmtId="0" fontId="20" fillId="4" borderId="41" xfId="1" applyFont="1" applyFill="1" applyBorder="1" applyAlignment="1">
      <alignment horizontal="left" vertical="center" wrapText="1" indent="1"/>
    </xf>
    <xf numFmtId="0" fontId="21" fillId="4" borderId="42" xfId="1" applyFont="1" applyFill="1" applyBorder="1" applyAlignment="1" applyProtection="1">
      <alignment horizontal="center" vertical="top" wrapText="1"/>
      <protection locked="0"/>
    </xf>
    <xf numFmtId="0" fontId="21" fillId="4" borderId="43" xfId="1" applyFont="1" applyFill="1" applyBorder="1" applyAlignment="1" applyProtection="1">
      <alignment horizontal="center" vertical="top" wrapText="1"/>
      <protection locked="0"/>
    </xf>
    <xf numFmtId="0" fontId="20" fillId="4" borderId="35" xfId="1" applyFont="1" applyFill="1" applyBorder="1" applyAlignment="1">
      <alignment horizontal="left" vertical="center" wrapText="1" indent="2"/>
    </xf>
    <xf numFmtId="3" fontId="20" fillId="4" borderId="36" xfId="1" applyNumberFormat="1" applyFont="1" applyFill="1" applyBorder="1" applyAlignment="1" applyProtection="1">
      <alignment vertical="center" wrapText="1"/>
      <protection locked="0"/>
    </xf>
    <xf numFmtId="3" fontId="20" fillId="4" borderId="37" xfId="1" applyNumberFormat="1" applyFont="1" applyFill="1" applyBorder="1" applyAlignment="1" applyProtection="1">
      <alignment vertical="center" wrapText="1"/>
      <protection locked="0"/>
    </xf>
    <xf numFmtId="0" fontId="21" fillId="4" borderId="35" xfId="1" applyFont="1" applyFill="1" applyBorder="1" applyAlignment="1">
      <alignment horizontal="left" vertical="center" wrapText="1" indent="3"/>
    </xf>
    <xf numFmtId="3" fontId="21" fillId="4" borderId="36" xfId="1" applyNumberFormat="1" applyFont="1" applyFill="1" applyBorder="1" applyAlignment="1" applyProtection="1">
      <alignment vertical="center" wrapText="1"/>
      <protection locked="0"/>
    </xf>
    <xf numFmtId="3" fontId="21" fillId="4" borderId="37" xfId="1" applyNumberFormat="1" applyFont="1" applyFill="1" applyBorder="1" applyAlignment="1" applyProtection="1">
      <alignment vertical="center" wrapText="1"/>
      <protection locked="0"/>
    </xf>
    <xf numFmtId="0" fontId="21" fillId="4" borderId="35" xfId="1" applyFont="1" applyFill="1" applyBorder="1" applyAlignment="1">
      <alignment horizontal="left" vertical="top" wrapText="1"/>
    </xf>
    <xf numFmtId="0" fontId="21" fillId="4" borderId="36" xfId="1" applyFont="1" applyFill="1" applyBorder="1" applyAlignment="1" applyProtection="1">
      <alignment horizontal="center" vertical="center" wrapText="1"/>
      <protection locked="0"/>
    </xf>
    <xf numFmtId="0" fontId="21" fillId="4" borderId="37" xfId="1" applyFont="1" applyFill="1" applyBorder="1" applyAlignment="1" applyProtection="1">
      <alignment horizontal="center" vertical="center" wrapText="1"/>
      <protection locked="0"/>
    </xf>
    <xf numFmtId="0" fontId="72" fillId="4" borderId="35" xfId="1" applyFont="1" applyFill="1" applyBorder="1" applyAlignment="1">
      <alignment horizontal="left" vertical="center" wrapText="1" indent="1"/>
    </xf>
    <xf numFmtId="3" fontId="72" fillId="4" borderId="36" xfId="1" applyNumberFormat="1" applyFont="1" applyFill="1" applyBorder="1" applyAlignment="1" applyProtection="1">
      <alignment vertical="center" wrapText="1"/>
      <protection locked="0"/>
    </xf>
    <xf numFmtId="3" fontId="72" fillId="4" borderId="37" xfId="1" applyNumberFormat="1" applyFont="1" applyFill="1" applyBorder="1" applyAlignment="1" applyProtection="1">
      <alignment vertical="center" wrapText="1"/>
      <protection locked="0"/>
    </xf>
    <xf numFmtId="3" fontId="21" fillId="4" borderId="36" xfId="1" applyNumberFormat="1" applyFont="1" applyFill="1" applyBorder="1" applyAlignment="1" applyProtection="1">
      <alignment horizontal="center" vertical="center" wrapText="1"/>
      <protection locked="0"/>
    </xf>
    <xf numFmtId="3" fontId="21" fillId="4" borderId="37" xfId="1" applyNumberFormat="1" applyFont="1" applyFill="1" applyBorder="1" applyAlignment="1" applyProtection="1">
      <alignment horizontal="center" vertical="center" wrapText="1"/>
      <protection locked="0"/>
    </xf>
    <xf numFmtId="0" fontId="20" fillId="4" borderId="35" xfId="1" applyFont="1" applyFill="1" applyBorder="1" applyAlignment="1">
      <alignment horizontal="left" vertical="center" wrapText="1" indent="1"/>
    </xf>
    <xf numFmtId="0" fontId="72" fillId="4" borderId="35" xfId="1" applyFont="1" applyFill="1" applyBorder="1" applyAlignment="1">
      <alignment vertical="top" wrapText="1"/>
    </xf>
    <xf numFmtId="3" fontId="73" fillId="4" borderId="36" xfId="1" applyNumberFormat="1" applyFont="1" applyFill="1" applyBorder="1" applyAlignment="1" applyProtection="1">
      <alignment horizontal="center" vertical="center" wrapText="1"/>
      <protection locked="0"/>
    </xf>
    <xf numFmtId="3" fontId="73" fillId="4" borderId="37" xfId="1" applyNumberFormat="1" applyFont="1" applyFill="1" applyBorder="1" applyAlignment="1" applyProtection="1">
      <alignment horizontal="center" vertical="center" wrapText="1"/>
      <protection locked="0"/>
    </xf>
    <xf numFmtId="0" fontId="72" fillId="4" borderId="35" xfId="1" applyFont="1" applyFill="1" applyBorder="1" applyAlignment="1">
      <alignment horizontal="left" vertical="top" wrapText="1" indent="1"/>
    </xf>
    <xf numFmtId="0" fontId="21" fillId="4" borderId="38" xfId="1" applyFont="1" applyFill="1" applyBorder="1" applyAlignment="1">
      <alignment vertical="top" wrapText="1"/>
    </xf>
    <xf numFmtId="0" fontId="21" fillId="4" borderId="39" xfId="1" applyFont="1" applyFill="1" applyBorder="1" applyAlignment="1">
      <alignment horizontal="center" vertical="top" wrapText="1"/>
    </xf>
    <xf numFmtId="0" fontId="21" fillId="4" borderId="40" xfId="1" applyFont="1" applyFill="1" applyBorder="1" applyAlignment="1">
      <alignment horizontal="center" vertical="top"/>
    </xf>
    <xf numFmtId="0" fontId="21" fillId="4" borderId="0" xfId="1" applyFont="1" applyFill="1" applyProtection="1">
      <protection locked="0"/>
    </xf>
    <xf numFmtId="0" fontId="20" fillId="4" borderId="41" xfId="1" applyFont="1" applyFill="1" applyBorder="1" applyAlignment="1">
      <alignment horizontal="left" indent="1"/>
    </xf>
    <xf numFmtId="3" fontId="20" fillId="4" borderId="42" xfId="1" applyNumberFormat="1" applyFont="1" applyFill="1" applyBorder="1" applyAlignment="1" applyProtection="1">
      <alignment wrapText="1"/>
      <protection locked="0"/>
    </xf>
    <xf numFmtId="3" fontId="20" fillId="4" borderId="43" xfId="1" applyNumberFormat="1" applyFont="1" applyFill="1" applyBorder="1" applyAlignment="1" applyProtection="1">
      <alignment wrapText="1"/>
      <protection locked="0"/>
    </xf>
    <xf numFmtId="0" fontId="20" fillId="4" borderId="35" xfId="1" applyFont="1" applyFill="1" applyBorder="1" applyAlignment="1">
      <alignment horizontal="left"/>
    </xf>
    <xf numFmtId="3" fontId="20" fillId="4" borderId="36" xfId="1" applyNumberFormat="1" applyFont="1" applyFill="1" applyBorder="1" applyAlignment="1" applyProtection="1">
      <alignment wrapText="1"/>
      <protection locked="0"/>
    </xf>
    <xf numFmtId="3" fontId="20" fillId="4" borderId="37" xfId="1" applyNumberFormat="1" applyFont="1" applyFill="1" applyBorder="1" applyAlignment="1" applyProtection="1">
      <alignment wrapText="1"/>
      <protection locked="0"/>
    </xf>
    <xf numFmtId="0" fontId="21" fillId="4" borderId="35" xfId="1" applyFont="1" applyFill="1" applyBorder="1" applyAlignment="1">
      <alignment horizontal="left" indent="2"/>
    </xf>
    <xf numFmtId="3" fontId="21" fillId="4" borderId="36" xfId="1" applyNumberFormat="1" applyFont="1" applyFill="1" applyBorder="1" applyAlignment="1" applyProtection="1">
      <alignment wrapText="1"/>
      <protection locked="0"/>
    </xf>
    <xf numFmtId="3" fontId="21" fillId="4" borderId="37" xfId="1" applyNumberFormat="1" applyFont="1" applyFill="1" applyBorder="1" applyAlignment="1" applyProtection="1">
      <alignment wrapText="1"/>
      <protection locked="0"/>
    </xf>
    <xf numFmtId="0" fontId="21" fillId="4" borderId="38" xfId="1" applyFont="1" applyFill="1" applyBorder="1" applyAlignment="1">
      <alignment horizontal="left" indent="2"/>
    </xf>
    <xf numFmtId="3" fontId="21" fillId="4" borderId="39" xfId="1" applyNumberFormat="1" applyFont="1" applyFill="1" applyBorder="1" applyAlignment="1" applyProtection="1">
      <alignment wrapText="1"/>
      <protection locked="0"/>
    </xf>
    <xf numFmtId="0" fontId="0" fillId="4" borderId="0" xfId="0" applyFill="1" applyProtection="1">
      <protection locked="0"/>
    </xf>
    <xf numFmtId="0" fontId="20" fillId="4" borderId="41" xfId="1" applyFont="1" applyFill="1" applyBorder="1" applyAlignment="1">
      <alignment horizontal="left" wrapText="1"/>
    </xf>
    <xf numFmtId="0" fontId="21" fillId="4" borderId="42" xfId="1" applyFont="1" applyFill="1" applyBorder="1" applyAlignment="1" applyProtection="1">
      <alignment horizontal="center" wrapText="1"/>
      <protection locked="0"/>
    </xf>
    <xf numFmtId="3" fontId="20" fillId="4" borderId="42" xfId="1" applyNumberFormat="1" applyFont="1" applyFill="1" applyBorder="1" applyAlignment="1" applyProtection="1">
      <alignment horizontal="right" wrapText="1"/>
      <protection locked="0"/>
    </xf>
    <xf numFmtId="3" fontId="20" fillId="4" borderId="43" xfId="1" applyNumberFormat="1" applyFont="1" applyFill="1" applyBorder="1" applyAlignment="1" applyProtection="1">
      <alignment horizontal="right" wrapText="1"/>
      <protection locked="0"/>
    </xf>
    <xf numFmtId="0" fontId="20" fillId="4" borderId="35" xfId="1" applyFont="1" applyFill="1" applyBorder="1" applyAlignment="1">
      <alignment horizontal="center" vertical="top" wrapText="1"/>
    </xf>
    <xf numFmtId="0" fontId="21" fillId="4" borderId="36" xfId="1" applyFont="1" applyFill="1" applyBorder="1" applyAlignment="1" applyProtection="1">
      <alignment horizontal="center" vertical="top" wrapText="1"/>
      <protection locked="0"/>
    </xf>
    <xf numFmtId="3" fontId="21" fillId="4" borderId="36" xfId="1" applyNumberFormat="1" applyFont="1" applyFill="1" applyBorder="1" applyAlignment="1" applyProtection="1">
      <alignment horizontal="center" vertical="top" wrapText="1"/>
      <protection locked="0"/>
    </xf>
    <xf numFmtId="3" fontId="21" fillId="4" borderId="37" xfId="1" applyNumberFormat="1" applyFont="1" applyFill="1" applyBorder="1" applyAlignment="1" applyProtection="1">
      <alignment horizontal="center" vertical="top" wrapText="1"/>
      <protection locked="0"/>
    </xf>
    <xf numFmtId="0" fontId="20" fillId="4" borderId="35" xfId="1" applyFont="1" applyFill="1" applyBorder="1" applyAlignment="1">
      <alignment horizontal="left" vertical="top" wrapText="1" indent="2"/>
    </xf>
    <xf numFmtId="3" fontId="20" fillId="4" borderId="36" xfId="1" applyNumberFormat="1" applyFont="1" applyFill="1" applyBorder="1" applyAlignment="1" applyProtection="1">
      <alignment vertical="top" wrapText="1"/>
      <protection locked="0"/>
    </xf>
    <xf numFmtId="3" fontId="20" fillId="4" borderId="37" xfId="1" applyNumberFormat="1" applyFont="1" applyFill="1" applyBorder="1" applyAlignment="1" applyProtection="1">
      <alignment vertical="top" wrapText="1"/>
      <protection locked="0"/>
    </xf>
    <xf numFmtId="4" fontId="21" fillId="4" borderId="35" xfId="1" applyNumberFormat="1" applyFont="1" applyFill="1" applyBorder="1" applyAlignment="1">
      <alignment horizontal="left" vertical="top" wrapText="1" indent="3"/>
    </xf>
    <xf numFmtId="3" fontId="21" fillId="4" borderId="36" xfId="1" applyNumberFormat="1" applyFont="1" applyFill="1" applyBorder="1" applyAlignment="1" applyProtection="1">
      <alignment vertical="top" wrapText="1"/>
      <protection locked="0"/>
    </xf>
    <xf numFmtId="3" fontId="21" fillId="4" borderId="37" xfId="1" applyNumberFormat="1" applyFont="1" applyFill="1" applyBorder="1" applyAlignment="1" applyProtection="1">
      <alignment vertical="top" wrapText="1"/>
      <protection locked="0"/>
    </xf>
    <xf numFmtId="4" fontId="21" fillId="4" borderId="35" xfId="1" applyNumberFormat="1" applyFont="1" applyFill="1" applyBorder="1" applyAlignment="1">
      <alignment horizontal="left" vertical="top" wrapText="1"/>
    </xf>
    <xf numFmtId="0" fontId="21" fillId="4" borderId="35" xfId="1" applyFont="1" applyFill="1" applyBorder="1" applyAlignment="1">
      <alignment vertical="top" wrapText="1"/>
    </xf>
    <xf numFmtId="0" fontId="20" fillId="4" borderId="35" xfId="1" applyFont="1" applyFill="1" applyBorder="1" applyAlignment="1">
      <alignment horizontal="left" vertical="top" wrapText="1"/>
    </xf>
    <xf numFmtId="3" fontId="21" fillId="4" borderId="39" xfId="1" applyNumberFormat="1" applyFont="1" applyFill="1" applyBorder="1" applyAlignment="1">
      <alignment vertical="top" wrapText="1"/>
    </xf>
    <xf numFmtId="3" fontId="21" fillId="4" borderId="40" xfId="1" applyNumberFormat="1" applyFont="1" applyFill="1" applyBorder="1" applyAlignment="1">
      <alignment vertical="top" wrapText="1"/>
    </xf>
    <xf numFmtId="4" fontId="21" fillId="4" borderId="0" xfId="1" applyNumberFormat="1" applyFont="1" applyFill="1" applyAlignment="1" applyProtection="1">
      <alignment vertical="top" wrapText="1"/>
      <protection locked="0"/>
    </xf>
    <xf numFmtId="3" fontId="21" fillId="4" borderId="0" xfId="1" applyNumberFormat="1" applyFont="1" applyFill="1" applyAlignment="1" applyProtection="1">
      <alignment vertical="top" wrapText="1"/>
      <protection locked="0"/>
    </xf>
    <xf numFmtId="0" fontId="32" fillId="4" borderId="16" xfId="0" applyFont="1" applyFill="1" applyBorder="1" applyAlignment="1">
      <alignment vertical="center"/>
    </xf>
    <xf numFmtId="0" fontId="21" fillId="4" borderId="6" xfId="1" applyFont="1" applyFill="1" applyBorder="1" applyProtection="1">
      <protection locked="0"/>
    </xf>
    <xf numFmtId="0" fontId="36" fillId="4" borderId="18" xfId="0" applyFont="1" applyFill="1" applyBorder="1" applyAlignment="1">
      <alignment vertical="center"/>
    </xf>
    <xf numFmtId="0" fontId="69" fillId="4" borderId="18" xfId="0" applyFont="1" applyFill="1" applyBorder="1" applyAlignment="1">
      <alignment vertical="center"/>
    </xf>
    <xf numFmtId="0" fontId="35" fillId="4" borderId="18" xfId="0" applyFont="1" applyFill="1" applyBorder="1" applyAlignment="1">
      <alignment vertical="center"/>
    </xf>
    <xf numFmtId="0" fontId="32" fillId="4" borderId="18" xfId="0" applyFont="1" applyFill="1" applyBorder="1" applyAlignment="1">
      <alignment vertical="center"/>
    </xf>
    <xf numFmtId="0" fontId="21" fillId="4" borderId="6" xfId="1" applyFont="1" applyFill="1" applyBorder="1" applyAlignment="1" applyProtection="1">
      <alignment horizontal="right" vertical="center"/>
      <protection locked="0"/>
    </xf>
    <xf numFmtId="0" fontId="21" fillId="4" borderId="6" xfId="1" applyFont="1" applyFill="1" applyBorder="1" applyAlignment="1" applyProtection="1">
      <alignment vertical="center" wrapText="1"/>
      <protection locked="0"/>
    </xf>
    <xf numFmtId="0" fontId="21" fillId="4" borderId="18" xfId="1" applyFont="1" applyFill="1" applyBorder="1"/>
    <xf numFmtId="0" fontId="21" fillId="4" borderId="6" xfId="1" applyFont="1" applyFill="1" applyBorder="1" applyAlignment="1" applyProtection="1">
      <alignment wrapText="1"/>
      <protection locked="0"/>
    </xf>
    <xf numFmtId="0" fontId="21" fillId="4" borderId="17" xfId="1" applyFont="1" applyFill="1" applyBorder="1"/>
    <xf numFmtId="0" fontId="21" fillId="4" borderId="9" xfId="1" applyFont="1" applyFill="1" applyBorder="1" applyProtection="1">
      <protection locked="0"/>
    </xf>
    <xf numFmtId="0" fontId="73" fillId="4" borderId="0" xfId="1" applyFont="1" applyFill="1" applyProtection="1">
      <protection locked="0"/>
    </xf>
    <xf numFmtId="0" fontId="20" fillId="4" borderId="54" xfId="862" applyFont="1" applyFill="1" applyBorder="1" applyAlignment="1" applyProtection="1">
      <alignment horizontal="center" vertical="center" wrapText="1"/>
      <protection locked="0"/>
    </xf>
    <xf numFmtId="0" fontId="20" fillId="4" borderId="55" xfId="862" applyFont="1" applyFill="1" applyBorder="1" applyAlignment="1" applyProtection="1">
      <alignment horizontal="center" vertical="center"/>
      <protection locked="0"/>
    </xf>
    <xf numFmtId="0" fontId="21" fillId="4" borderId="0" xfId="862" applyFont="1" applyFill="1" applyProtection="1">
      <protection locked="0"/>
    </xf>
    <xf numFmtId="0" fontId="20" fillId="4" borderId="56" xfId="862" applyFont="1" applyFill="1" applyBorder="1" applyAlignment="1" applyProtection="1">
      <alignment horizontal="center"/>
      <protection locked="0"/>
    </xf>
    <xf numFmtId="0" fontId="21" fillId="4" borderId="57" xfId="862" applyFont="1" applyFill="1" applyBorder="1" applyProtection="1">
      <protection locked="0"/>
    </xf>
    <xf numFmtId="0" fontId="20" fillId="4" borderId="58" xfId="862" applyFont="1" applyFill="1" applyBorder="1" applyAlignment="1" applyProtection="1">
      <alignment horizontal="center"/>
      <protection locked="0"/>
    </xf>
    <xf numFmtId="0" fontId="20" fillId="4" borderId="53" xfId="862" applyFont="1" applyFill="1" applyBorder="1" applyAlignment="1" applyProtection="1">
      <alignment horizontal="center"/>
      <protection locked="0"/>
    </xf>
    <xf numFmtId="0" fontId="20" fillId="4" borderId="53" xfId="862" applyFont="1" applyFill="1" applyBorder="1" applyAlignment="1" applyProtection="1">
      <alignment horizontal="left" indent="1"/>
      <protection locked="0"/>
    </xf>
    <xf numFmtId="0" fontId="75" fillId="4" borderId="58" xfId="861" applyFill="1" applyBorder="1" applyAlignment="1" applyProtection="1">
      <alignment horizontal="center"/>
      <protection locked="0"/>
    </xf>
    <xf numFmtId="0" fontId="75" fillId="4" borderId="53" xfId="861" applyFill="1" applyBorder="1" applyProtection="1">
      <protection locked="0"/>
    </xf>
    <xf numFmtId="0" fontId="21" fillId="4" borderId="53" xfId="862" applyFont="1" applyFill="1" applyBorder="1" applyProtection="1">
      <protection locked="0"/>
    </xf>
    <xf numFmtId="0" fontId="75" fillId="4" borderId="53" xfId="863" applyFont="1" applyFill="1" applyBorder="1" applyProtection="1">
      <protection locked="0"/>
    </xf>
    <xf numFmtId="0" fontId="20" fillId="4" borderId="59" xfId="862" applyFont="1" applyFill="1" applyBorder="1" applyAlignment="1" applyProtection="1">
      <alignment horizontal="center"/>
      <protection locked="0"/>
    </xf>
    <xf numFmtId="0" fontId="21" fillId="4" borderId="60" xfId="862" applyFont="1" applyFill="1" applyBorder="1" applyProtection="1">
      <protection locked="0"/>
    </xf>
    <xf numFmtId="0" fontId="77" fillId="61" borderId="0" xfId="830" applyFont="1" applyFill="1" applyAlignment="1">
      <alignment horizontal="center" vertical="center"/>
    </xf>
    <xf numFmtId="0" fontId="77" fillId="61" borderId="0" xfId="830" applyFont="1" applyFill="1"/>
    <xf numFmtId="0" fontId="76" fillId="4" borderId="0" xfId="830" applyFont="1" applyFill="1"/>
    <xf numFmtId="0" fontId="20" fillId="4" borderId="0" xfId="832" applyFont="1" applyFill="1" applyAlignment="1">
      <alignment horizontal="center" vertical="center"/>
    </xf>
    <xf numFmtId="0" fontId="20" fillId="4" borderId="0" xfId="832" applyFont="1" applyFill="1"/>
    <xf numFmtId="3" fontId="20" fillId="4" borderId="0" xfId="832" applyNumberFormat="1" applyFont="1" applyFill="1"/>
    <xf numFmtId="0" fontId="76" fillId="4" borderId="0" xfId="832" applyFont="1" applyFill="1"/>
    <xf numFmtId="0" fontId="21" fillId="4" borderId="0" xfId="832" applyFont="1" applyFill="1" applyAlignment="1">
      <alignment horizontal="center" vertical="center"/>
    </xf>
    <xf numFmtId="0" fontId="21" fillId="4" borderId="0" xfId="832" applyFont="1" applyFill="1"/>
    <xf numFmtId="3" fontId="21" fillId="4" borderId="0" xfId="832" applyNumberFormat="1" applyFont="1" applyFill="1"/>
    <xf numFmtId="0" fontId="21" fillId="4" borderId="0" xfId="832" applyFont="1" applyFill="1" applyAlignment="1">
      <alignment wrapText="1"/>
    </xf>
    <xf numFmtId="0" fontId="20" fillId="4" borderId="0" xfId="832" applyFont="1" applyFill="1" applyAlignment="1">
      <alignment wrapText="1"/>
    </xf>
    <xf numFmtId="0" fontId="20" fillId="4" borderId="0" xfId="832" applyFont="1" applyFill="1" applyAlignment="1">
      <alignment horizontal="center"/>
    </xf>
    <xf numFmtId="0" fontId="21" fillId="4" borderId="0" xfId="832" applyFont="1" applyFill="1" applyAlignment="1">
      <alignment horizontal="center"/>
    </xf>
    <xf numFmtId="3" fontId="76" fillId="4" borderId="0" xfId="832" applyNumberFormat="1" applyFont="1" applyFill="1"/>
    <xf numFmtId="3" fontId="76" fillId="4" borderId="0" xfId="830" applyNumberFormat="1" applyFont="1" applyFill="1"/>
    <xf numFmtId="0" fontId="32" fillId="62" borderId="3" xfId="830" applyFont="1" applyFill="1" applyBorder="1" applyAlignment="1">
      <alignment horizontal="right" vertical="center"/>
    </xf>
    <xf numFmtId="0" fontId="32" fillId="62" borderId="4" xfId="830" applyFont="1" applyFill="1" applyBorder="1" applyAlignment="1">
      <alignment horizontal="left" vertical="center"/>
    </xf>
    <xf numFmtId="0" fontId="32" fillId="62" borderId="0" xfId="830" applyFont="1" applyFill="1" applyAlignment="1">
      <alignment horizontal="right" vertical="center"/>
    </xf>
    <xf numFmtId="0" fontId="32" fillId="62" borderId="6" xfId="830" applyFont="1" applyFill="1" applyBorder="1" applyAlignment="1">
      <alignment vertical="center"/>
    </xf>
    <xf numFmtId="0" fontId="32" fillId="62" borderId="8" xfId="830" applyFont="1" applyFill="1" applyBorder="1" applyAlignment="1">
      <alignment vertical="center"/>
    </xf>
    <xf numFmtId="0" fontId="32" fillId="62" borderId="9" xfId="830" applyFont="1" applyFill="1" applyBorder="1" applyAlignment="1">
      <alignment vertical="center"/>
    </xf>
    <xf numFmtId="0" fontId="70" fillId="62" borderId="0" xfId="830" applyFont="1" applyFill="1" applyAlignment="1">
      <alignment horizontal="right" vertical="center"/>
    </xf>
    <xf numFmtId="0" fontId="20" fillId="62" borderId="0" xfId="830" applyFont="1" applyFill="1" applyAlignment="1">
      <alignment horizontal="left" vertical="center"/>
    </xf>
    <xf numFmtId="0" fontId="70" fillId="60" borderId="13" xfId="867" applyFont="1" applyFill="1" applyBorder="1" applyAlignment="1">
      <alignment horizontal="center" vertical="center" wrapText="1"/>
    </xf>
    <xf numFmtId="3" fontId="20" fillId="4" borderId="36" xfId="1" applyNumberFormat="1" applyFont="1" applyFill="1" applyBorder="1" applyAlignment="1" applyProtection="1">
      <alignment horizontal="right" vertical="center"/>
      <protection locked="0"/>
    </xf>
    <xf numFmtId="0" fontId="78" fillId="59" borderId="0" xfId="832" applyFont="1" applyFill="1"/>
    <xf numFmtId="0" fontId="78" fillId="59" borderId="0" xfId="830" applyFont="1" applyFill="1"/>
    <xf numFmtId="0" fontId="76" fillId="0" borderId="0" xfId="830" applyFont="1" applyAlignment="1">
      <alignment horizontal="center"/>
    </xf>
    <xf numFmtId="0" fontId="78" fillId="59" borderId="0" xfId="833" applyFont="1" applyFill="1"/>
    <xf numFmtId="0" fontId="76" fillId="0" borderId="0" xfId="833" applyFont="1" applyAlignment="1">
      <alignment horizontal="center"/>
    </xf>
    <xf numFmtId="0" fontId="78" fillId="59" borderId="0" xfId="833" applyFont="1" applyFill="1" applyAlignment="1">
      <alignment horizontal="center"/>
    </xf>
    <xf numFmtId="0" fontId="70" fillId="0" borderId="0" xfId="833" applyFont="1" applyAlignment="1">
      <alignment horizontal="center"/>
    </xf>
    <xf numFmtId="0" fontId="70" fillId="0" borderId="10" xfId="867" applyFont="1" applyBorder="1" applyAlignment="1">
      <alignment vertical="center"/>
    </xf>
    <xf numFmtId="3" fontId="70" fillId="0" borderId="13" xfId="867" applyNumberFormat="1" applyFont="1" applyBorder="1" applyAlignment="1">
      <alignment vertical="center" wrapText="1"/>
    </xf>
    <xf numFmtId="0" fontId="70" fillId="0" borderId="11" xfId="867" applyFont="1" applyBorder="1" applyAlignment="1">
      <alignment vertical="center"/>
    </xf>
    <xf numFmtId="0" fontId="21" fillId="0" borderId="10" xfId="867" applyFont="1" applyBorder="1" applyAlignment="1">
      <alignment vertical="center"/>
    </xf>
    <xf numFmtId="0" fontId="21" fillId="0" borderId="11" xfId="867" applyFont="1" applyBorder="1" applyAlignment="1">
      <alignment horizontal="left" vertical="center" indent="1"/>
    </xf>
    <xf numFmtId="3" fontId="76" fillId="0" borderId="13" xfId="867" applyNumberFormat="1" applyFont="1" applyBorder="1" applyAlignment="1">
      <alignment vertical="center" wrapText="1"/>
    </xf>
    <xf numFmtId="0" fontId="22" fillId="0" borderId="10" xfId="867" applyFont="1" applyBorder="1"/>
    <xf numFmtId="0" fontId="76" fillId="0" borderId="12" xfId="867" applyFont="1" applyBorder="1" applyAlignment="1">
      <alignment horizontal="left" vertical="center" wrapText="1" indent="1"/>
    </xf>
    <xf numFmtId="0" fontId="76" fillId="0" borderId="10" xfId="867" applyFont="1" applyBorder="1" applyAlignment="1">
      <alignment horizontal="left" vertical="center"/>
    </xf>
    <xf numFmtId="0" fontId="76" fillId="0" borderId="11" xfId="867" applyFont="1" applyBorder="1" applyAlignment="1">
      <alignment horizontal="left" vertical="center" indent="1"/>
    </xf>
    <xf numFmtId="0" fontId="76" fillId="0" borderId="11" xfId="867" applyFont="1" applyBorder="1" applyAlignment="1">
      <alignment horizontal="left" vertical="center" wrapText="1"/>
    </xf>
    <xf numFmtId="4" fontId="76" fillId="0" borderId="11" xfId="867" applyNumberFormat="1" applyFont="1" applyBorder="1" applyAlignment="1">
      <alignment vertical="center" wrapText="1"/>
    </xf>
    <xf numFmtId="0" fontId="21" fillId="0" borderId="10" xfId="867" applyFont="1" applyBorder="1" applyAlignment="1">
      <alignment horizontal="left" vertical="center"/>
    </xf>
    <xf numFmtId="0" fontId="21" fillId="0" borderId="10" xfId="867" applyFont="1" applyBorder="1" applyAlignment="1">
      <alignment horizontal="left"/>
    </xf>
    <xf numFmtId="3" fontId="76" fillId="0" borderId="13" xfId="867" applyNumberFormat="1" applyFont="1" applyBorder="1" applyAlignment="1">
      <alignment vertical="center"/>
    </xf>
    <xf numFmtId="0" fontId="76" fillId="0" borderId="11" xfId="867" applyFont="1" applyBorder="1" applyAlignment="1">
      <alignment horizontal="left" vertical="center"/>
    </xf>
    <xf numFmtId="4" fontId="76" fillId="0" borderId="3" xfId="867" applyNumberFormat="1" applyFont="1" applyBorder="1" applyAlignment="1">
      <alignment vertical="center"/>
    </xf>
    <xf numFmtId="0" fontId="70" fillId="60" borderId="10" xfId="116" applyFont="1" applyFill="1" applyBorder="1" applyAlignment="1">
      <alignment horizontal="center" vertical="center"/>
    </xf>
    <xf numFmtId="0" fontId="70" fillId="60" borderId="10" xfId="867" applyFont="1" applyFill="1" applyBorder="1" applyAlignment="1">
      <alignment vertical="center"/>
    </xf>
    <xf numFmtId="3" fontId="70" fillId="60" borderId="13" xfId="867" applyNumberFormat="1" applyFont="1" applyFill="1" applyBorder="1" applyAlignment="1">
      <alignment vertical="center" wrapText="1"/>
    </xf>
    <xf numFmtId="0" fontId="70" fillId="60" borderId="13" xfId="867" applyFont="1" applyFill="1" applyBorder="1" applyAlignment="1">
      <alignment vertical="center"/>
    </xf>
    <xf numFmtId="0" fontId="22" fillId="0" borderId="11" xfId="867" applyFont="1" applyBorder="1"/>
    <xf numFmtId="4" fontId="70" fillId="0" borderId="11" xfId="867" applyNumberFormat="1" applyFont="1" applyBorder="1" applyAlignment="1">
      <alignment vertical="center"/>
    </xf>
    <xf numFmtId="0" fontId="70" fillId="0" borderId="12" xfId="867" applyFont="1" applyBorder="1" applyAlignment="1">
      <alignment vertical="center"/>
    </xf>
    <xf numFmtId="49" fontId="21" fillId="0" borderId="10" xfId="867" applyNumberFormat="1" applyFont="1" applyBorder="1" applyAlignment="1">
      <alignment vertical="center"/>
    </xf>
    <xf numFmtId="0" fontId="21" fillId="0" borderId="12" xfId="867" applyFont="1" applyBorder="1" applyAlignment="1">
      <alignment horizontal="left" vertical="center" indent="1"/>
    </xf>
    <xf numFmtId="3" fontId="21" fillId="0" borderId="13" xfId="867" applyNumberFormat="1" applyFont="1" applyBorder="1" applyAlignment="1">
      <alignment vertical="center" wrapText="1"/>
    </xf>
    <xf numFmtId="49" fontId="21" fillId="0" borderId="10" xfId="867" applyNumberFormat="1" applyFont="1" applyBorder="1"/>
    <xf numFmtId="0" fontId="21" fillId="0" borderId="12" xfId="867" applyFont="1" applyBorder="1" applyAlignment="1">
      <alignment horizontal="left" vertical="center" wrapText="1" indent="1"/>
    </xf>
    <xf numFmtId="0" fontId="21" fillId="0" borderId="11" xfId="867" applyFont="1" applyBorder="1"/>
    <xf numFmtId="0" fontId="21" fillId="0" borderId="11" xfId="867" applyFont="1" applyBorder="1" applyAlignment="1">
      <alignment vertical="center"/>
    </xf>
    <xf numFmtId="4" fontId="21" fillId="0" borderId="11" xfId="867" applyNumberFormat="1" applyFont="1" applyBorder="1" applyAlignment="1">
      <alignment vertical="center"/>
    </xf>
    <xf numFmtId="0" fontId="20" fillId="0" borderId="10" xfId="867" applyFont="1" applyBorder="1" applyAlignment="1">
      <alignment vertical="center"/>
    </xf>
    <xf numFmtId="0" fontId="20" fillId="0" borderId="12" xfId="867" applyFont="1" applyBorder="1" applyAlignment="1">
      <alignment vertical="center"/>
    </xf>
    <xf numFmtId="3" fontId="20" fillId="0" borderId="13" xfId="867" applyNumberFormat="1" applyFont="1" applyBorder="1" applyAlignment="1">
      <alignment vertical="center" wrapText="1"/>
    </xf>
    <xf numFmtId="3" fontId="21" fillId="0" borderId="13" xfId="867" applyNumberFormat="1" applyFont="1" applyBorder="1" applyAlignment="1">
      <alignment vertical="center"/>
    </xf>
    <xf numFmtId="0" fontId="76" fillId="0" borderId="11" xfId="867" applyFont="1" applyBorder="1" applyAlignment="1">
      <alignment vertical="center"/>
    </xf>
    <xf numFmtId="4" fontId="76" fillId="0" borderId="11" xfId="867" applyNumberFormat="1" applyFont="1" applyBorder="1" applyAlignment="1">
      <alignment vertical="center"/>
    </xf>
    <xf numFmtId="0" fontId="70" fillId="3" borderId="10" xfId="116" applyFont="1" applyFill="1" applyBorder="1" applyAlignment="1">
      <alignment vertical="center"/>
    </xf>
    <xf numFmtId="0" fontId="70" fillId="60" borderId="10" xfId="116" applyFont="1" applyFill="1" applyBorder="1" applyAlignment="1">
      <alignment vertical="center"/>
    </xf>
    <xf numFmtId="3" fontId="70" fillId="60" borderId="13" xfId="116" applyNumberFormat="1" applyFont="1" applyFill="1" applyBorder="1" applyAlignment="1">
      <alignment horizontal="right" vertical="center" wrapText="1" indent="1"/>
    </xf>
    <xf numFmtId="0" fontId="21" fillId="0" borderId="13" xfId="867" applyFont="1" applyBorder="1" applyAlignment="1">
      <alignment horizontal="left" vertical="center" indent="1"/>
    </xf>
    <xf numFmtId="0" fontId="21" fillId="0" borderId="3" xfId="867" applyFont="1" applyBorder="1" applyAlignment="1">
      <alignment horizontal="left" vertical="center" indent="1"/>
    </xf>
    <xf numFmtId="4" fontId="76" fillId="0" borderId="3" xfId="867" applyNumberFormat="1" applyFont="1" applyBorder="1" applyAlignment="1">
      <alignment horizontal="right" vertical="center" wrapText="1" indent="1"/>
    </xf>
    <xf numFmtId="0" fontId="76" fillId="0" borderId="0" xfId="867" applyFont="1" applyAlignment="1">
      <alignment horizontal="left" vertical="center"/>
    </xf>
    <xf numFmtId="4" fontId="76" fillId="0" borderId="0" xfId="867" applyNumberFormat="1" applyFont="1" applyAlignment="1">
      <alignment horizontal="right" vertical="center" indent="1"/>
    </xf>
    <xf numFmtId="3" fontId="76" fillId="0" borderId="12" xfId="867" applyNumberFormat="1" applyFont="1" applyBorder="1" applyAlignment="1">
      <alignment vertical="center" wrapText="1"/>
    </xf>
    <xf numFmtId="0" fontId="20" fillId="60" borderId="13" xfId="833" applyFont="1" applyFill="1" applyBorder="1" applyAlignment="1">
      <alignment horizontal="center" vertical="center"/>
    </xf>
    <xf numFmtId="0" fontId="20" fillId="3" borderId="16" xfId="864" applyFont="1" applyFill="1" applyBorder="1" applyAlignment="1">
      <alignment horizontal="center" vertical="center"/>
    </xf>
    <xf numFmtId="0" fontId="20" fillId="3" borderId="17" xfId="864" applyFont="1" applyFill="1" applyBorder="1" applyAlignment="1">
      <alignment horizontal="center" vertical="center"/>
    </xf>
    <xf numFmtId="0" fontId="20" fillId="3" borderId="12" xfId="864" applyFont="1" applyFill="1" applyBorder="1" applyAlignment="1">
      <alignment horizontal="center" vertical="center" wrapText="1"/>
    </xf>
    <xf numFmtId="0" fontId="20" fillId="3" borderId="13" xfId="864" applyFont="1" applyFill="1" applyBorder="1" applyAlignment="1">
      <alignment horizontal="center" vertical="center" wrapText="1"/>
    </xf>
    <xf numFmtId="0" fontId="20" fillId="3" borderId="10" xfId="864" applyFont="1" applyFill="1" applyBorder="1" applyAlignment="1">
      <alignment horizontal="center" vertical="center" wrapText="1"/>
    </xf>
    <xf numFmtId="0" fontId="20" fillId="3" borderId="17" xfId="864" applyFont="1" applyFill="1" applyBorder="1" applyAlignment="1">
      <alignment horizontal="center" vertical="center" wrapText="1"/>
    </xf>
    <xf numFmtId="4" fontId="20" fillId="0" borderId="10" xfId="864" applyNumberFormat="1" applyFont="1" applyBorder="1" applyAlignment="1" applyProtection="1">
      <alignment vertical="top"/>
      <protection locked="0"/>
    </xf>
    <xf numFmtId="0" fontId="22" fillId="0" borderId="5" xfId="864" applyFont="1" applyBorder="1" applyAlignment="1" applyProtection="1">
      <alignment horizontal="left" vertical="top" wrapText="1" indent="1"/>
      <protection locked="0"/>
    </xf>
    <xf numFmtId="0" fontId="21" fillId="0" borderId="5" xfId="864" applyFont="1" applyBorder="1" applyAlignment="1" applyProtection="1">
      <alignment horizontal="left" vertical="top" wrapText="1" indent="1"/>
      <protection locked="0"/>
    </xf>
    <xf numFmtId="0" fontId="21" fillId="0" borderId="5" xfId="864" applyFont="1" applyBorder="1" applyAlignment="1">
      <alignment horizontal="left" vertical="top" wrapText="1" indent="1"/>
    </xf>
    <xf numFmtId="0" fontId="22" fillId="0" borderId="5" xfId="864" applyFont="1" applyBorder="1" applyAlignment="1" applyProtection="1">
      <alignment vertical="top"/>
      <protection locked="0"/>
    </xf>
    <xf numFmtId="0" fontId="20" fillId="0" borderId="10" xfId="864" applyFont="1" applyBorder="1" applyAlignment="1" applyProtection="1">
      <alignment horizontal="left" vertical="top" indent="3"/>
      <protection locked="0"/>
    </xf>
    <xf numFmtId="0" fontId="20" fillId="0" borderId="18" xfId="864" applyFont="1" applyBorder="1" applyAlignment="1">
      <alignment horizontal="left" vertical="top"/>
    </xf>
    <xf numFmtId="0" fontId="21" fillId="0" borderId="18" xfId="864" applyFont="1" applyBorder="1" applyAlignment="1">
      <alignment horizontal="left" vertical="top" wrapText="1" indent="1"/>
    </xf>
    <xf numFmtId="0" fontId="20" fillId="0" borderId="18" xfId="864" applyFont="1" applyBorder="1" applyAlignment="1">
      <alignment horizontal="left" vertical="top" wrapText="1"/>
    </xf>
    <xf numFmtId="0" fontId="21" fillId="0" borderId="18" xfId="864" applyFont="1" applyBorder="1" applyAlignment="1">
      <alignment horizontal="left" vertical="top" wrapText="1"/>
    </xf>
    <xf numFmtId="0" fontId="20" fillId="0" borderId="18" xfId="864" applyFont="1" applyBorder="1" applyAlignment="1">
      <alignment vertical="top"/>
    </xf>
    <xf numFmtId="0" fontId="20" fillId="0" borderId="13" xfId="864" applyFont="1" applyBorder="1" applyAlignment="1">
      <alignment horizontal="center" vertical="top" wrapText="1"/>
    </xf>
    <xf numFmtId="0" fontId="0" fillId="0" borderId="0" xfId="864" applyFont="1" applyAlignment="1" applyProtection="1">
      <alignment vertical="top"/>
      <protection locked="0"/>
    </xf>
    <xf numFmtId="0" fontId="20" fillId="0" borderId="5" xfId="11" applyFont="1" applyBorder="1" applyAlignment="1">
      <alignment horizontal="left" vertical="top" wrapText="1" indent="1"/>
    </xf>
    <xf numFmtId="0" fontId="21" fillId="0" borderId="0" xfId="11" applyFont="1" applyAlignment="1">
      <alignment horizontal="left" vertical="top" wrapText="1"/>
    </xf>
    <xf numFmtId="0" fontId="20" fillId="0" borderId="5" xfId="11" applyFont="1" applyBorder="1" applyAlignment="1">
      <alignment horizontal="left" vertical="top" indent="1"/>
    </xf>
    <xf numFmtId="0" fontId="21" fillId="0" borderId="0" xfId="11" applyFont="1" applyAlignment="1">
      <alignment horizontal="left" vertical="top" wrapText="1" indent="1"/>
    </xf>
    <xf numFmtId="0" fontId="20" fillId="0" borderId="11" xfId="11" applyFont="1" applyBorder="1" applyAlignment="1">
      <alignment horizontal="center" vertical="top" wrapText="1"/>
    </xf>
    <xf numFmtId="3" fontId="21" fillId="0" borderId="13" xfId="11" applyNumberFormat="1" applyFont="1" applyBorder="1" applyAlignment="1" applyProtection="1">
      <alignment vertical="top"/>
      <protection locked="0"/>
    </xf>
    <xf numFmtId="3" fontId="21" fillId="0" borderId="16" xfId="11" applyNumberFormat="1" applyFont="1" applyBorder="1" applyAlignment="1" applyProtection="1">
      <alignment vertical="top"/>
      <protection locked="0"/>
    </xf>
    <xf numFmtId="0" fontId="21" fillId="0" borderId="3" xfId="11" applyFont="1" applyBorder="1" applyAlignment="1" applyProtection="1">
      <alignment vertical="top"/>
      <protection locked="0"/>
    </xf>
    <xf numFmtId="4" fontId="21" fillId="0" borderId="3" xfId="11" applyNumberFormat="1" applyFont="1" applyBorder="1" applyAlignment="1" applyProtection="1">
      <alignment vertical="top"/>
      <protection locked="0"/>
    </xf>
    <xf numFmtId="4" fontId="20" fillId="0" borderId="10" xfId="11" applyNumberFormat="1" applyFont="1" applyBorder="1" applyAlignment="1" applyProtection="1">
      <alignment vertical="top"/>
      <protection locked="0"/>
    </xf>
    <xf numFmtId="4" fontId="20" fillId="0" borderId="12" xfId="11" applyNumberFormat="1" applyFont="1" applyBorder="1" applyAlignment="1" applyProtection="1">
      <alignment vertical="top"/>
      <protection locked="0"/>
    </xf>
    <xf numFmtId="4" fontId="21" fillId="0" borderId="17" xfId="11" applyNumberFormat="1" applyFont="1" applyBorder="1" applyAlignment="1" applyProtection="1">
      <alignment vertical="top"/>
      <protection locked="0"/>
    </xf>
    <xf numFmtId="0" fontId="22" fillId="0" borderId="0" xfId="11" applyFont="1" applyAlignment="1" applyProtection="1">
      <alignment vertical="top"/>
      <protection locked="0"/>
    </xf>
    <xf numFmtId="0" fontId="0" fillId="0" borderId="0" xfId="11" applyFont="1" applyAlignment="1" applyProtection="1">
      <alignment vertical="top"/>
      <protection locked="0"/>
    </xf>
    <xf numFmtId="0" fontId="20" fillId="3" borderId="16" xfId="814" applyFont="1" applyFill="1" applyBorder="1" applyAlignment="1">
      <alignment vertical="center"/>
    </xf>
    <xf numFmtId="0" fontId="20" fillId="3" borderId="17" xfId="814" applyFont="1" applyFill="1" applyBorder="1" applyAlignment="1">
      <alignment horizontal="center" vertical="center"/>
    </xf>
    <xf numFmtId="0" fontId="20" fillId="0" borderId="5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7" xfId="0" applyFont="1" applyBorder="1" applyAlignment="1">
      <alignment horizontal="left" indent="1"/>
    </xf>
    <xf numFmtId="0" fontId="20" fillId="0" borderId="7" xfId="0" applyFont="1" applyBorder="1" applyAlignment="1" applyProtection="1">
      <alignment horizontal="center"/>
      <protection locked="0"/>
    </xf>
    <xf numFmtId="0" fontId="20" fillId="3" borderId="10" xfId="814" applyFont="1" applyFill="1" applyBorder="1" applyAlignment="1" applyProtection="1">
      <alignment horizontal="centerContinuous" vertical="distributed" wrapText="1"/>
      <protection locked="0"/>
    </xf>
    <xf numFmtId="0" fontId="20" fillId="3" borderId="11" xfId="814" applyFont="1" applyFill="1" applyBorder="1" applyAlignment="1" applyProtection="1">
      <alignment horizontal="centerContinuous" vertical="distributed" wrapText="1"/>
      <protection locked="0"/>
    </xf>
    <xf numFmtId="0" fontId="20" fillId="3" borderId="12" xfId="814" applyFont="1" applyFill="1" applyBorder="1" applyAlignment="1" applyProtection="1">
      <alignment horizontal="centerContinuous" vertical="distributed" wrapText="1"/>
      <protection locked="0"/>
    </xf>
    <xf numFmtId="0" fontId="20" fillId="0" borderId="5" xfId="0" applyFont="1" applyBorder="1" applyAlignment="1">
      <alignment horizontal="left" indent="1"/>
    </xf>
    <xf numFmtId="0" fontId="20" fillId="0" borderId="7" xfId="0" applyFont="1" applyBorder="1" applyAlignment="1" applyProtection="1">
      <alignment horizontal="left" indent="1"/>
      <protection locked="0"/>
    </xf>
    <xf numFmtId="0" fontId="21" fillId="0" borderId="5" xfId="0" applyFont="1" applyBorder="1" applyAlignment="1">
      <alignment wrapText="1"/>
    </xf>
    <xf numFmtId="0" fontId="20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left" wrapText="1" indent="1"/>
    </xf>
    <xf numFmtId="0" fontId="21" fillId="0" borderId="5" xfId="0" applyFont="1" applyBorder="1" applyAlignment="1">
      <alignment horizontal="left" wrapText="1"/>
    </xf>
    <xf numFmtId="0" fontId="20" fillId="0" borderId="13" xfId="0" applyFont="1" applyBorder="1" applyAlignment="1" applyProtection="1">
      <alignment horizontal="center"/>
      <protection locked="0"/>
    </xf>
    <xf numFmtId="167" fontId="20" fillId="3" borderId="2" xfId="2" applyNumberFormat="1" applyFont="1" applyFill="1" applyBorder="1" applyAlignment="1" applyProtection="1">
      <alignment horizontal="center" vertical="center" wrapText="1"/>
    </xf>
    <xf numFmtId="167" fontId="20" fillId="3" borderId="10" xfId="2" applyNumberFormat="1" applyFont="1" applyFill="1" applyBorder="1" applyAlignment="1" applyProtection="1">
      <alignment horizontal="center" vertical="center" wrapText="1"/>
    </xf>
    <xf numFmtId="167" fontId="20" fillId="3" borderId="13" xfId="2" applyNumberFormat="1" applyFont="1" applyFill="1" applyBorder="1" applyAlignment="1" applyProtection="1">
      <alignment horizontal="center" vertical="center" wrapText="1"/>
    </xf>
    <xf numFmtId="0" fontId="20" fillId="0" borderId="13" xfId="818" applyFont="1" applyBorder="1" applyAlignment="1" applyProtection="1">
      <alignment horizontal="center"/>
      <protection locked="0"/>
    </xf>
    <xf numFmtId="0" fontId="20" fillId="3" borderId="10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0" xfId="104" applyFont="1" applyFill="1" applyAlignment="1">
      <alignment horizontal="left" vertical="center"/>
    </xf>
    <xf numFmtId="4" fontId="20" fillId="3" borderId="0" xfId="0" applyNumberFormat="1" applyFont="1" applyFill="1" applyAlignment="1">
      <alignment vertical="center" wrapText="1"/>
    </xf>
    <xf numFmtId="0" fontId="20" fillId="0" borderId="2" xfId="0" applyFont="1" applyBorder="1"/>
    <xf numFmtId="0" fontId="21" fillId="0" borderId="5" xfId="0" applyFont="1" applyBorder="1" applyAlignment="1">
      <alignment horizontal="left" vertical="center" indent="1"/>
    </xf>
    <xf numFmtId="0" fontId="20" fillId="0" borderId="5" xfId="0" applyFont="1" applyBorder="1"/>
    <xf numFmtId="0" fontId="20" fillId="0" borderId="7" xfId="104" applyFont="1" applyBorder="1" applyAlignment="1">
      <alignment horizontal="left" vertical="center"/>
    </xf>
    <xf numFmtId="0" fontId="32" fillId="0" borderId="2" xfId="0" applyFont="1" applyBorder="1"/>
    <xf numFmtId="0" fontId="22" fillId="0" borderId="5" xfId="0" applyFont="1" applyBorder="1" applyAlignment="1">
      <alignment horizontal="left" indent="1"/>
    </xf>
    <xf numFmtId="0" fontId="32" fillId="0" borderId="5" xfId="0" applyFont="1" applyBorder="1"/>
    <xf numFmtId="0" fontId="32" fillId="0" borderId="7" xfId="0" applyFont="1" applyBorder="1"/>
    <xf numFmtId="4" fontId="20" fillId="3" borderId="12" xfId="814" applyNumberFormat="1" applyFont="1" applyFill="1" applyBorder="1" applyAlignment="1">
      <alignment horizontal="center" vertical="center" wrapText="1"/>
    </xf>
    <xf numFmtId="4" fontId="20" fillId="3" borderId="10" xfId="814" applyNumberFormat="1" applyFont="1" applyFill="1" applyBorder="1" applyAlignment="1">
      <alignment horizontal="center" vertical="center" wrapText="1"/>
    </xf>
    <xf numFmtId="0" fontId="20" fillId="4" borderId="5" xfId="814" applyFont="1" applyFill="1" applyBorder="1"/>
    <xf numFmtId="0" fontId="20" fillId="4" borderId="5" xfId="1" applyFont="1" applyFill="1" applyBorder="1" applyAlignment="1" applyProtection="1">
      <alignment horizontal="left" vertical="top" indent="1"/>
      <protection hidden="1"/>
    </xf>
    <xf numFmtId="0" fontId="21" fillId="4" borderId="5" xfId="0" applyFont="1" applyFill="1" applyBorder="1" applyAlignment="1">
      <alignment horizontal="left" indent="2"/>
    </xf>
    <xf numFmtId="0" fontId="32" fillId="4" borderId="5" xfId="0" applyFont="1" applyFill="1" applyBorder="1" applyProtection="1">
      <protection locked="0"/>
    </xf>
    <xf numFmtId="0" fontId="21" fillId="4" borderId="7" xfId="0" applyFont="1" applyFill="1" applyBorder="1" applyAlignment="1">
      <alignment horizontal="left"/>
    </xf>
    <xf numFmtId="0" fontId="20" fillId="4" borderId="7" xfId="0" applyFont="1" applyFill="1" applyBorder="1" applyAlignment="1" applyProtection="1">
      <alignment horizontal="left" indent="1"/>
      <protection locked="0"/>
    </xf>
    <xf numFmtId="0" fontId="22" fillId="4" borderId="0" xfId="859" applyFont="1" applyFill="1" applyProtection="1">
      <protection locked="0"/>
    </xf>
    <xf numFmtId="0" fontId="32" fillId="63" borderId="52" xfId="860" applyFont="1" applyFill="1" applyBorder="1" applyAlignment="1">
      <alignment horizontal="center" vertical="top" wrapText="1"/>
    </xf>
    <xf numFmtId="0" fontId="32" fillId="63" borderId="49" xfId="860" applyFont="1" applyFill="1" applyBorder="1" applyAlignment="1">
      <alignment horizontal="center" wrapText="1"/>
    </xf>
    <xf numFmtId="0" fontId="32" fillId="63" borderId="51" xfId="860" applyFont="1" applyFill="1" applyBorder="1" applyAlignment="1">
      <alignment horizontal="center" wrapText="1"/>
    </xf>
    <xf numFmtId="0" fontId="32" fillId="63" borderId="50" xfId="860" applyFont="1" applyFill="1" applyBorder="1" applyAlignment="1">
      <alignment horizontal="center" wrapText="1"/>
    </xf>
    <xf numFmtId="0" fontId="79" fillId="64" borderId="17" xfId="818" applyFont="1" applyFill="1" applyBorder="1" applyAlignment="1">
      <alignment horizontal="centerContinuous"/>
    </xf>
    <xf numFmtId="0" fontId="79" fillId="64" borderId="13" xfId="818" applyFont="1" applyFill="1" applyBorder="1" applyAlignment="1">
      <alignment horizontal="center" vertical="center" wrapText="1"/>
    </xf>
    <xf numFmtId="0" fontId="79" fillId="65" borderId="17" xfId="1" applyFont="1" applyFill="1" applyBorder="1" applyAlignment="1" applyProtection="1">
      <alignment horizontal="centerContinuous" vertical="center" wrapText="1"/>
      <protection locked="0"/>
    </xf>
    <xf numFmtId="4" fontId="79" fillId="65" borderId="13" xfId="843" applyNumberFormat="1" applyFont="1" applyFill="1" applyBorder="1" applyAlignment="1">
      <alignment horizontal="center" vertical="center" wrapText="1"/>
    </xf>
    <xf numFmtId="0" fontId="79" fillId="65" borderId="13" xfId="843" applyFont="1" applyFill="1" applyBorder="1" applyAlignment="1">
      <alignment horizontal="center" vertical="center" wrapText="1"/>
    </xf>
    <xf numFmtId="0" fontId="79" fillId="66" borderId="17" xfId="818" applyFont="1" applyFill="1" applyBorder="1" applyAlignment="1">
      <alignment horizontal="centerContinuous" vertical="center" wrapText="1"/>
    </xf>
    <xf numFmtId="0" fontId="79" fillId="66" borderId="13" xfId="818" applyFont="1" applyFill="1" applyBorder="1" applyAlignment="1">
      <alignment horizontal="center" vertical="center" wrapText="1"/>
    </xf>
    <xf numFmtId="0" fontId="79" fillId="67" borderId="17" xfId="818" applyFont="1" applyFill="1" applyBorder="1" applyAlignment="1">
      <alignment horizontal="centerContinuous" wrapText="1"/>
    </xf>
    <xf numFmtId="0" fontId="79" fillId="67" borderId="13" xfId="843" applyFont="1" applyFill="1" applyBorder="1" applyAlignment="1">
      <alignment horizontal="center" vertical="center" wrapText="1"/>
    </xf>
    <xf numFmtId="0" fontId="79" fillId="68" borderId="0" xfId="843" applyFont="1" applyFill="1" applyAlignment="1">
      <alignment horizontal="centerContinuous" vertical="center" wrapText="1"/>
    </xf>
    <xf numFmtId="0" fontId="79" fillId="68" borderId="12" xfId="843" applyFont="1" applyFill="1" applyBorder="1" applyAlignment="1">
      <alignment horizontal="center" vertical="center" wrapText="1"/>
    </xf>
    <xf numFmtId="0" fontId="79" fillId="68" borderId="13" xfId="843" applyFont="1" applyFill="1" applyBorder="1" applyAlignment="1">
      <alignment horizontal="center" vertical="center" wrapText="1"/>
    </xf>
    <xf numFmtId="0" fontId="20" fillId="3" borderId="13" xfId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4" fontId="21" fillId="0" borderId="13" xfId="0" applyNumberFormat="1" applyFont="1" applyBorder="1" applyAlignment="1" applyProtection="1">
      <alignment horizontal="center"/>
      <protection locked="0"/>
    </xf>
    <xf numFmtId="0" fontId="21" fillId="0" borderId="6" xfId="1" applyFont="1" applyBorder="1" applyProtection="1">
      <protection locked="0"/>
    </xf>
    <xf numFmtId="170" fontId="32" fillId="4" borderId="0" xfId="869" applyNumberFormat="1" applyFont="1" applyFill="1" applyAlignment="1">
      <alignment horizontal="center"/>
    </xf>
    <xf numFmtId="170" fontId="22" fillId="4" borderId="0" xfId="869" applyNumberFormat="1" applyFont="1" applyFill="1" applyAlignment="1">
      <alignment horizontal="center"/>
    </xf>
    <xf numFmtId="170" fontId="76" fillId="4" borderId="0" xfId="869" applyNumberFormat="1" applyFont="1" applyFill="1" applyAlignment="1">
      <alignment horizontal="center"/>
    </xf>
    <xf numFmtId="3" fontId="20" fillId="0" borderId="18" xfId="450" applyNumberFormat="1" applyFont="1" applyBorder="1" applyAlignment="1" applyProtection="1">
      <alignment vertical="top"/>
      <protection locked="0"/>
    </xf>
    <xf numFmtId="3" fontId="21" fillId="0" borderId="18" xfId="450" applyNumberFormat="1" applyFont="1" applyBorder="1" applyAlignment="1" applyProtection="1">
      <alignment vertical="top"/>
      <protection locked="0"/>
    </xf>
    <xf numFmtId="0" fontId="21" fillId="0" borderId="6" xfId="864" applyFont="1" applyBorder="1" applyProtection="1">
      <protection locked="0"/>
    </xf>
    <xf numFmtId="3" fontId="21" fillId="0" borderId="18" xfId="864" applyNumberFormat="1" applyFont="1" applyBorder="1" applyProtection="1">
      <protection locked="0"/>
    </xf>
    <xf numFmtId="3" fontId="20" fillId="0" borderId="13" xfId="864" applyNumberFormat="1" applyFont="1" applyBorder="1" applyProtection="1">
      <protection locked="0"/>
    </xf>
    <xf numFmtId="0" fontId="32" fillId="63" borderId="69" xfId="860" applyFont="1" applyFill="1" applyBorder="1" applyAlignment="1">
      <alignment horizontal="center" vertical="top" wrapText="1"/>
    </xf>
    <xf numFmtId="0" fontId="32" fillId="63" borderId="52" xfId="860" applyFont="1" applyFill="1" applyBorder="1" applyAlignment="1">
      <alignment horizontal="center" vertical="center" wrapText="1"/>
    </xf>
    <xf numFmtId="0" fontId="32" fillId="63" borderId="52" xfId="0" applyFont="1" applyFill="1" applyBorder="1" applyAlignment="1">
      <alignment horizontal="center" wrapText="1"/>
    </xf>
    <xf numFmtId="4" fontId="32" fillId="63" borderId="52" xfId="0" applyNumberFormat="1" applyFont="1" applyFill="1" applyBorder="1" applyAlignment="1">
      <alignment horizontal="center" vertical="center" wrapText="1"/>
    </xf>
    <xf numFmtId="0" fontId="22" fillId="0" borderId="13" xfId="860" applyFont="1" applyBorder="1"/>
    <xf numFmtId="165" fontId="22" fillId="0" borderId="13" xfId="172" applyFont="1" applyBorder="1"/>
    <xf numFmtId="0" fontId="19" fillId="4" borderId="0" xfId="864" applyFont="1" applyFill="1" applyAlignment="1" applyProtection="1">
      <alignment horizontal="left" vertical="top" wrapText="1"/>
      <protection locked="0"/>
    </xf>
    <xf numFmtId="0" fontId="6" fillId="0" borderId="13" xfId="864" applyBorder="1"/>
    <xf numFmtId="171" fontId="6" fillId="0" borderId="13" xfId="864" applyNumberFormat="1" applyBorder="1" applyAlignment="1">
      <alignment horizontal="left"/>
    </xf>
    <xf numFmtId="0" fontId="21" fillId="0" borderId="13" xfId="864" applyFont="1" applyBorder="1" applyAlignment="1" applyProtection="1">
      <alignment horizontal="left"/>
      <protection locked="0"/>
    </xf>
    <xf numFmtId="49" fontId="6" fillId="0" borderId="13" xfId="864" applyNumberFormat="1" applyBorder="1" applyAlignment="1" applyProtection="1">
      <alignment horizontal="left" vertical="top"/>
      <protection locked="0"/>
    </xf>
    <xf numFmtId="4" fontId="6" fillId="0" borderId="13" xfId="864" applyNumberFormat="1" applyBorder="1" applyAlignment="1" applyProtection="1">
      <alignment horizontal="right" vertical="top"/>
      <protection locked="0"/>
    </xf>
    <xf numFmtId="0" fontId="6" fillId="0" borderId="13" xfId="864" applyBorder="1" applyAlignment="1" applyProtection="1">
      <alignment vertical="center" wrapText="1"/>
      <protection locked="0"/>
    </xf>
    <xf numFmtId="49" fontId="6" fillId="0" borderId="13" xfId="864" applyNumberFormat="1" applyBorder="1" applyAlignment="1" applyProtection="1">
      <alignment vertical="center" wrapText="1"/>
      <protection locked="0"/>
    </xf>
    <xf numFmtId="0" fontId="6" fillId="0" borderId="13" xfId="864" applyBorder="1" applyAlignment="1" applyProtection="1">
      <alignment wrapText="1"/>
      <protection locked="0"/>
    </xf>
    <xf numFmtId="0" fontId="6" fillId="0" borderId="13" xfId="864" applyBorder="1" applyAlignment="1" applyProtection="1">
      <alignment vertical="top" wrapText="1"/>
      <protection locked="0"/>
    </xf>
    <xf numFmtId="0" fontId="0" fillId="0" borderId="13" xfId="0" applyBorder="1" applyAlignment="1">
      <alignment horizontal="center" vertical="top"/>
    </xf>
    <xf numFmtId="0" fontId="0" fillId="0" borderId="13" xfId="0" applyBorder="1" applyAlignment="1" applyProtection="1">
      <alignment horizontal="center" vertical="top"/>
      <protection locked="0"/>
    </xf>
    <xf numFmtId="165" fontId="0" fillId="0" borderId="13" xfId="172" applyFont="1" applyBorder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justify" vertical="top" wrapText="1"/>
      <protection locked="0"/>
    </xf>
    <xf numFmtId="0" fontId="0" fillId="0" borderId="13" xfId="0" applyBorder="1" applyProtection="1">
      <protection locked="0"/>
    </xf>
    <xf numFmtId="9" fontId="0" fillId="0" borderId="13" xfId="869" applyFont="1" applyBorder="1" applyProtection="1">
      <protection locked="0"/>
    </xf>
    <xf numFmtId="0" fontId="4" fillId="0" borderId="13" xfId="864" applyFont="1" applyBorder="1" applyAlignment="1" applyProtection="1">
      <alignment wrapText="1"/>
      <protection locked="0"/>
    </xf>
    <xf numFmtId="0" fontId="22" fillId="0" borderId="0" xfId="867" applyFont="1" applyAlignment="1">
      <alignment vertical="center" wrapText="1"/>
    </xf>
    <xf numFmtId="0" fontId="21" fillId="0" borderId="13" xfId="0" applyFont="1" applyBorder="1" applyAlignment="1">
      <alignment horizontal="left" wrapText="1" indent="1"/>
    </xf>
    <xf numFmtId="0" fontId="4" fillId="0" borderId="13" xfId="864" applyFont="1" applyBorder="1" applyAlignment="1" applyProtection="1">
      <alignment vertical="center" wrapText="1"/>
      <protection locked="0"/>
    </xf>
    <xf numFmtId="0" fontId="6" fillId="0" borderId="10" xfId="864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justify" vertical="top" wrapText="1"/>
      <protection locked="0"/>
    </xf>
    <xf numFmtId="0" fontId="20" fillId="3" borderId="12" xfId="1" applyFont="1" applyFill="1" applyBorder="1" applyAlignment="1">
      <alignment horizontal="center" vertical="center" wrapText="1"/>
    </xf>
    <xf numFmtId="0" fontId="86" fillId="0" borderId="2" xfId="0" applyFont="1" applyBorder="1" applyAlignment="1" applyProtection="1">
      <alignment horizontal="right"/>
      <protection locked="0"/>
    </xf>
    <xf numFmtId="4" fontId="20" fillId="3" borderId="13" xfId="1" applyNumberFormat="1" applyFont="1" applyFill="1" applyBorder="1" applyAlignment="1">
      <alignment horizontal="center" vertical="center" wrapText="1"/>
    </xf>
    <xf numFmtId="3" fontId="20" fillId="3" borderId="13" xfId="1" applyNumberFormat="1" applyFont="1" applyFill="1" applyBorder="1" applyAlignment="1">
      <alignment horizontal="center" vertical="center" wrapText="1"/>
    </xf>
    <xf numFmtId="3" fontId="70" fillId="0" borderId="6" xfId="0" applyNumberFormat="1" applyFont="1" applyBorder="1" applyAlignment="1">
      <alignment horizontal="right" indent="1"/>
    </xf>
    <xf numFmtId="3" fontId="70" fillId="0" borderId="0" xfId="0" applyNumberFormat="1" applyFont="1"/>
    <xf numFmtId="3" fontId="20" fillId="0" borderId="16" xfId="450" applyNumberFormat="1" applyFont="1" applyBorder="1" applyAlignment="1" applyProtection="1">
      <alignment vertical="top"/>
      <protection locked="0"/>
    </xf>
    <xf numFmtId="4" fontId="20" fillId="0" borderId="13" xfId="0" applyNumberFormat="1" applyFont="1" applyBorder="1" applyAlignment="1" applyProtection="1">
      <alignment horizontal="center"/>
      <protection locked="0"/>
    </xf>
    <xf numFmtId="4" fontId="87" fillId="0" borderId="13" xfId="0" applyNumberFormat="1" applyFont="1" applyBorder="1" applyAlignment="1" applyProtection="1">
      <alignment horizontal="center"/>
      <protection locked="0"/>
    </xf>
    <xf numFmtId="0" fontId="85" fillId="0" borderId="0" xfId="0" applyFont="1" applyAlignment="1" applyProtection="1">
      <alignment horizontal="center" vertical="center"/>
      <protection locked="0"/>
    </xf>
    <xf numFmtId="9" fontId="32" fillId="4" borderId="0" xfId="869" applyFont="1" applyFill="1" applyAlignment="1">
      <alignment horizontal="center"/>
    </xf>
    <xf numFmtId="9" fontId="22" fillId="4" borderId="0" xfId="869" applyFont="1" applyFill="1" applyAlignment="1">
      <alignment horizontal="center"/>
    </xf>
    <xf numFmtId="9" fontId="22" fillId="4" borderId="0" xfId="869" applyFont="1" applyFill="1" applyAlignment="1">
      <alignment horizontal="center" wrapText="1"/>
    </xf>
    <xf numFmtId="9" fontId="32" fillId="4" borderId="0" xfId="869" applyFont="1" applyFill="1" applyAlignment="1">
      <alignment horizontal="center" wrapText="1"/>
    </xf>
    <xf numFmtId="3" fontId="22" fillId="0" borderId="0" xfId="867" applyNumberFormat="1" applyFont="1"/>
    <xf numFmtId="3" fontId="20" fillId="0" borderId="0" xfId="1" applyNumberFormat="1" applyFont="1" applyAlignment="1" applyProtection="1">
      <alignment vertical="top"/>
      <protection locked="0"/>
    </xf>
    <xf numFmtId="3" fontId="20" fillId="0" borderId="37" xfId="1" applyNumberFormat="1" applyFont="1" applyBorder="1" applyAlignment="1" applyProtection="1">
      <alignment horizontal="right" vertical="center"/>
      <protection locked="0"/>
    </xf>
    <xf numFmtId="3" fontId="21" fillId="4" borderId="43" xfId="1" applyNumberFormat="1" applyFont="1" applyFill="1" applyBorder="1" applyAlignment="1" applyProtection="1">
      <alignment wrapText="1"/>
      <protection locked="0"/>
    </xf>
    <xf numFmtId="169" fontId="21" fillId="0" borderId="0" xfId="1" applyNumberFormat="1" applyFont="1" applyAlignment="1" applyProtection="1">
      <alignment vertical="top"/>
      <protection locked="0"/>
    </xf>
    <xf numFmtId="0" fontId="2" fillId="0" borderId="0" xfId="886"/>
    <xf numFmtId="0" fontId="31" fillId="3" borderId="10" xfId="886" applyFont="1" applyFill="1" applyBorder="1" applyAlignment="1">
      <alignment horizontal="left" vertical="center"/>
    </xf>
    <xf numFmtId="0" fontId="31" fillId="3" borderId="13" xfId="886" applyFont="1" applyFill="1" applyBorder="1" applyAlignment="1" applyProtection="1">
      <alignment horizontal="center" vertical="center"/>
      <protection locked="0"/>
    </xf>
    <xf numFmtId="0" fontId="31" fillId="3" borderId="13" xfId="886" applyFont="1" applyFill="1" applyBorder="1" applyAlignment="1" applyProtection="1">
      <alignment horizontal="center" vertical="center" wrapText="1"/>
      <protection locked="0"/>
    </xf>
    <xf numFmtId="0" fontId="31" fillId="3" borderId="12" xfId="886" applyFont="1" applyFill="1" applyBorder="1" applyAlignment="1">
      <alignment horizontal="left" vertical="center" indent="2"/>
    </xf>
    <xf numFmtId="0" fontId="31" fillId="0" borderId="16" xfId="886" applyFont="1" applyBorder="1" applyAlignment="1">
      <alignment horizontal="left" vertical="center" indent="2"/>
    </xf>
    <xf numFmtId="0" fontId="2" fillId="0" borderId="16" xfId="886" applyBorder="1" applyAlignment="1">
      <alignment vertical="center"/>
    </xf>
    <xf numFmtId="0" fontId="31" fillId="0" borderId="18" xfId="886" applyFont="1" applyBorder="1" applyAlignment="1">
      <alignment horizontal="left" vertical="center" indent="2"/>
    </xf>
    <xf numFmtId="0" fontId="2" fillId="0" borderId="18" xfId="886" applyBorder="1" applyAlignment="1">
      <alignment vertical="center"/>
    </xf>
    <xf numFmtId="0" fontId="2" fillId="0" borderId="18" xfId="886" applyBorder="1" applyAlignment="1">
      <alignment horizontal="left" vertical="center" indent="3"/>
    </xf>
    <xf numFmtId="3" fontId="2" fillId="0" borderId="18" xfId="886" applyNumberFormat="1" applyBorder="1" applyAlignment="1" applyProtection="1">
      <alignment vertical="center"/>
      <protection locked="0"/>
    </xf>
    <xf numFmtId="0" fontId="2" fillId="0" borderId="18" xfId="886" applyBorder="1" applyAlignment="1">
      <alignment horizontal="left" vertical="center" indent="5"/>
    </xf>
    <xf numFmtId="3" fontId="2" fillId="0" borderId="18" xfId="886" applyNumberFormat="1" applyBorder="1" applyAlignment="1">
      <alignment vertical="center"/>
    </xf>
    <xf numFmtId="0" fontId="31" fillId="0" borderId="18" xfId="886" applyFont="1" applyBorder="1" applyAlignment="1">
      <alignment horizontal="left" vertical="center" indent="3"/>
    </xf>
    <xf numFmtId="3" fontId="31" fillId="0" borderId="18" xfId="886" applyNumberFormat="1" applyFont="1" applyBorder="1" applyAlignment="1" applyProtection="1">
      <alignment vertical="center"/>
      <protection locked="0"/>
    </xf>
    <xf numFmtId="0" fontId="2" fillId="0" borderId="18" xfId="886" applyBorder="1" applyAlignment="1">
      <alignment horizontal="left" indent="3"/>
    </xf>
    <xf numFmtId="0" fontId="31" fillId="0" borderId="18" xfId="886" applyFont="1" applyBorder="1" applyAlignment="1">
      <alignment horizontal="left" indent="2"/>
    </xf>
    <xf numFmtId="0" fontId="2" fillId="0" borderId="18" xfId="886" applyBorder="1" applyAlignment="1">
      <alignment horizontal="left" vertical="center" indent="2"/>
    </xf>
    <xf numFmtId="0" fontId="2" fillId="0" borderId="18" xfId="886" applyBorder="1"/>
    <xf numFmtId="0" fontId="2" fillId="0" borderId="17" xfId="886" applyBorder="1"/>
    <xf numFmtId="0" fontId="2" fillId="0" borderId="17" xfId="886" applyBorder="1" applyAlignment="1">
      <alignment vertical="center"/>
    </xf>
    <xf numFmtId="4" fontId="2" fillId="0" borderId="17" xfId="886" applyNumberFormat="1" applyBorder="1" applyAlignment="1">
      <alignment vertical="center"/>
    </xf>
    <xf numFmtId="0" fontId="31" fillId="3" borderId="10" xfId="886" applyFont="1" applyFill="1" applyBorder="1" applyAlignment="1">
      <alignment horizontal="center" vertical="center" wrapText="1"/>
    </xf>
    <xf numFmtId="0" fontId="31" fillId="3" borderId="10" xfId="886" applyFont="1" applyFill="1" applyBorder="1" applyAlignment="1" applyProtection="1">
      <alignment horizontal="center" vertical="center" wrapText="1"/>
      <protection locked="0"/>
    </xf>
    <xf numFmtId="0" fontId="31" fillId="3" borderId="13" xfId="886" applyFont="1" applyFill="1" applyBorder="1" applyAlignment="1">
      <alignment horizontal="center" vertical="center" wrapText="1"/>
    </xf>
    <xf numFmtId="0" fontId="2" fillId="0" borderId="5" xfId="886" applyBorder="1"/>
    <xf numFmtId="4" fontId="2" fillId="0" borderId="16" xfId="886" applyNumberFormat="1" applyBorder="1"/>
    <xf numFmtId="0" fontId="31" fillId="0" borderId="5" xfId="886" applyFont="1" applyBorder="1" applyAlignment="1">
      <alignment horizontal="left" vertical="center" indent="3"/>
    </xf>
    <xf numFmtId="0" fontId="2" fillId="0" borderId="5" xfId="886" applyBorder="1" applyAlignment="1">
      <alignment horizontal="left" vertical="center" indent="5"/>
    </xf>
    <xf numFmtId="0" fontId="2" fillId="0" borderId="5" xfId="886" applyBorder="1" applyAlignment="1">
      <alignment horizontal="left" vertical="center" indent="7"/>
    </xf>
    <xf numFmtId="3" fontId="2" fillId="0" borderId="18" xfId="886" applyNumberFormat="1" applyBorder="1" applyAlignment="1">
      <alignment vertical="center" wrapText="1"/>
    </xf>
    <xf numFmtId="0" fontId="2" fillId="0" borderId="5" xfId="886" applyBorder="1" applyAlignment="1">
      <alignment vertical="center"/>
    </xf>
    <xf numFmtId="3" fontId="2" fillId="0" borderId="18" xfId="886" applyNumberFormat="1" applyBorder="1"/>
    <xf numFmtId="3" fontId="92" fillId="0" borderId="18" xfId="886" applyNumberFormat="1" applyFont="1" applyBorder="1"/>
    <xf numFmtId="3" fontId="2" fillId="69" borderId="70" xfId="886" applyNumberFormat="1" applyFill="1" applyBorder="1"/>
    <xf numFmtId="0" fontId="2" fillId="0" borderId="5" xfId="886" applyBorder="1" applyAlignment="1" applyProtection="1">
      <alignment horizontal="left" vertical="center" indent="5"/>
      <protection locked="0"/>
    </xf>
    <xf numFmtId="0" fontId="91" fillId="0" borderId="5" xfId="886" applyFont="1" applyBorder="1" applyAlignment="1">
      <alignment vertical="center"/>
    </xf>
    <xf numFmtId="0" fontId="91" fillId="0" borderId="7" xfId="886" applyFont="1" applyBorder="1" applyAlignment="1">
      <alignment vertical="center"/>
    </xf>
    <xf numFmtId="0" fontId="2" fillId="0" borderId="0" xfId="886" applyAlignment="1">
      <alignment vertical="center"/>
    </xf>
    <xf numFmtId="4" fontId="31" fillId="0" borderId="18" xfId="886" applyNumberFormat="1" applyFont="1" applyBorder="1" applyAlignment="1" applyProtection="1">
      <alignment vertical="center"/>
      <protection locked="0"/>
    </xf>
    <xf numFmtId="4" fontId="2" fillId="0" borderId="18" xfId="886" applyNumberFormat="1" applyBorder="1" applyAlignment="1" applyProtection="1">
      <alignment vertical="center"/>
      <protection locked="0"/>
    </xf>
    <xf numFmtId="0" fontId="2" fillId="0" borderId="0" xfId="886" applyProtection="1">
      <protection locked="0"/>
    </xf>
    <xf numFmtId="0" fontId="91" fillId="0" borderId="17" xfId="886" applyFont="1" applyBorder="1"/>
    <xf numFmtId="0" fontId="92" fillId="0" borderId="18" xfId="886" applyFont="1" applyBorder="1"/>
    <xf numFmtId="0" fontId="2" fillId="69" borderId="70" xfId="886" applyFill="1" applyBorder="1" applyAlignment="1">
      <alignment vertical="center"/>
    </xf>
    <xf numFmtId="3" fontId="2" fillId="69" borderId="70" xfId="886" applyNumberFormat="1" applyFill="1" applyBorder="1" applyAlignment="1">
      <alignment vertical="center"/>
    </xf>
    <xf numFmtId="0" fontId="2" fillId="0" borderId="18" xfId="886" applyBorder="1" applyAlignment="1" applyProtection="1">
      <alignment horizontal="left" vertical="center" indent="4"/>
      <protection locked="0"/>
    </xf>
    <xf numFmtId="172" fontId="2" fillId="0" borderId="18" xfId="886" applyNumberFormat="1" applyBorder="1" applyAlignment="1" applyProtection="1">
      <alignment vertical="center"/>
      <protection locked="0"/>
    </xf>
    <xf numFmtId="0" fontId="91" fillId="0" borderId="18" xfId="886" applyFont="1" applyBorder="1" applyAlignment="1">
      <alignment horizontal="left" vertical="center"/>
    </xf>
    <xf numFmtId="3" fontId="2" fillId="0" borderId="17" xfId="886" applyNumberFormat="1" applyBorder="1"/>
    <xf numFmtId="3" fontId="2" fillId="0" borderId="0" xfId="886" applyNumberFormat="1"/>
    <xf numFmtId="0" fontId="31" fillId="3" borderId="2" xfId="886" applyFont="1" applyFill="1" applyBorder="1" applyAlignment="1">
      <alignment horizontal="centerContinuous" vertical="center"/>
    </xf>
    <xf numFmtId="0" fontId="31" fillId="3" borderId="3" xfId="886" applyFont="1" applyFill="1" applyBorder="1" applyAlignment="1">
      <alignment horizontal="centerContinuous" vertical="center"/>
    </xf>
    <xf numFmtId="0" fontId="31" fillId="3" borderId="4" xfId="886" applyFont="1" applyFill="1" applyBorder="1" applyAlignment="1">
      <alignment horizontal="centerContinuous" vertical="center"/>
    </xf>
    <xf numFmtId="0" fontId="31" fillId="3" borderId="5" xfId="886" applyFont="1" applyFill="1" applyBorder="1" applyAlignment="1">
      <alignment horizontal="centerContinuous" vertical="center"/>
    </xf>
    <xf numFmtId="0" fontId="31" fillId="3" borderId="0" xfId="886" applyFont="1" applyFill="1" applyAlignment="1">
      <alignment horizontal="centerContinuous" vertical="center"/>
    </xf>
    <xf numFmtId="0" fontId="31" fillId="3" borderId="6" xfId="886" applyFont="1" applyFill="1" applyBorder="1" applyAlignment="1">
      <alignment horizontal="centerContinuous" vertical="center"/>
    </xf>
    <xf numFmtId="0" fontId="31" fillId="3" borderId="7" xfId="886" applyFont="1" applyFill="1" applyBorder="1" applyAlignment="1">
      <alignment horizontal="centerContinuous" vertical="center"/>
    </xf>
    <xf numFmtId="0" fontId="31" fillId="3" borderId="8" xfId="886" applyFont="1" applyFill="1" applyBorder="1" applyAlignment="1">
      <alignment horizontal="centerContinuous" vertical="center"/>
    </xf>
    <xf numFmtId="0" fontId="31" fillId="3" borderId="9" xfId="886" applyFont="1" applyFill="1" applyBorder="1" applyAlignment="1">
      <alignment horizontal="centerContinuous" vertical="center"/>
    </xf>
    <xf numFmtId="0" fontId="31" fillId="3" borderId="13" xfId="886" applyFont="1" applyFill="1" applyBorder="1" applyAlignment="1">
      <alignment horizontal="left" vertical="center" wrapText="1" indent="3"/>
    </xf>
    <xf numFmtId="3" fontId="31" fillId="0" borderId="18" xfId="886" applyNumberFormat="1" applyFont="1" applyBorder="1" applyProtection="1">
      <protection locked="0"/>
    </xf>
    <xf numFmtId="0" fontId="2" fillId="0" borderId="18" xfId="886" applyBorder="1" applyAlignment="1">
      <alignment horizontal="left" vertical="center" indent="6"/>
    </xf>
    <xf numFmtId="3" fontId="2" fillId="0" borderId="18" xfId="886" applyNumberFormat="1" applyBorder="1" applyProtection="1">
      <protection locked="0"/>
    </xf>
    <xf numFmtId="3" fontId="96" fillId="69" borderId="70" xfId="886" applyNumberFormat="1" applyFont="1" applyFill="1" applyBorder="1"/>
    <xf numFmtId="3" fontId="97" fillId="69" borderId="70" xfId="886" applyNumberFormat="1" applyFont="1" applyFill="1" applyBorder="1"/>
    <xf numFmtId="3" fontId="31" fillId="0" borderId="18" xfId="886" applyNumberFormat="1" applyFont="1" applyBorder="1"/>
    <xf numFmtId="0" fontId="31" fillId="0" borderId="18" xfId="886" applyFont="1" applyBorder="1" applyAlignment="1">
      <alignment horizontal="left" vertical="center" wrapText="1" indent="3"/>
    </xf>
    <xf numFmtId="0" fontId="31" fillId="0" borderId="17" xfId="886" applyFont="1" applyBorder="1" applyAlignment="1">
      <alignment horizontal="left" vertical="center" wrapText="1" indent="3"/>
    </xf>
    <xf numFmtId="3" fontId="31" fillId="3" borderId="13" xfId="886" applyNumberFormat="1" applyFont="1" applyFill="1" applyBorder="1" applyAlignment="1">
      <alignment horizontal="center" vertical="center" wrapText="1"/>
    </xf>
    <xf numFmtId="3" fontId="2" fillId="0" borderId="17" xfId="886" applyNumberFormat="1" applyBorder="1" applyAlignment="1">
      <alignment vertical="center"/>
    </xf>
    <xf numFmtId="0" fontId="31" fillId="0" borderId="17" xfId="886" applyFont="1" applyBorder="1" applyAlignment="1">
      <alignment horizontal="left" vertical="center" indent="3"/>
    </xf>
    <xf numFmtId="0" fontId="2" fillId="0" borderId="16" xfId="886" applyBorder="1" applyAlignment="1">
      <alignment horizontal="left" vertical="center" indent="6"/>
    </xf>
    <xf numFmtId="3" fontId="2" fillId="0" borderId="16" xfId="886" applyNumberFormat="1" applyBorder="1" applyAlignment="1" applyProtection="1">
      <alignment vertical="center"/>
      <protection locked="0"/>
    </xf>
    <xf numFmtId="0" fontId="31" fillId="0" borderId="18" xfId="886" applyFont="1" applyBorder="1" applyAlignment="1">
      <alignment horizontal="left" vertical="center" wrapText="1" indent="9"/>
    </xf>
    <xf numFmtId="0" fontId="2" fillId="0" borderId="18" xfId="886" applyBorder="1" applyAlignment="1">
      <alignment horizontal="left" vertical="center" indent="12"/>
    </xf>
    <xf numFmtId="3" fontId="97" fillId="69" borderId="70" xfId="886" applyNumberFormat="1" applyFont="1" applyFill="1" applyBorder="1" applyAlignment="1">
      <alignment vertical="center"/>
    </xf>
    <xf numFmtId="0" fontId="31" fillId="0" borderId="18" xfId="886" applyFont="1" applyBorder="1" applyAlignment="1">
      <alignment vertical="center"/>
    </xf>
    <xf numFmtId="3" fontId="31" fillId="0" borderId="18" xfId="886" applyNumberFormat="1" applyFont="1" applyBorder="1" applyAlignment="1">
      <alignment vertical="center"/>
    </xf>
    <xf numFmtId="3" fontId="2" fillId="0" borderId="16" xfId="886" applyNumberFormat="1" applyBorder="1" applyProtection="1">
      <protection locked="0"/>
    </xf>
    <xf numFmtId="4" fontId="2" fillId="0" borderId="17" xfId="886" applyNumberFormat="1" applyBorder="1"/>
    <xf numFmtId="0" fontId="31" fillId="3" borderId="13" xfId="886" applyFont="1" applyFill="1" applyBorder="1" applyAlignment="1">
      <alignment horizontal="center" vertical="center"/>
    </xf>
    <xf numFmtId="0" fontId="31" fillId="0" borderId="16" xfId="886" applyFont="1" applyBorder="1" applyAlignment="1">
      <alignment horizontal="left" vertical="center" indent="3"/>
    </xf>
    <xf numFmtId="4" fontId="2" fillId="0" borderId="18" xfId="886" applyNumberFormat="1" applyBorder="1"/>
    <xf numFmtId="0" fontId="2" fillId="0" borderId="18" xfId="886" applyBorder="1" applyAlignment="1">
      <alignment horizontal="left" indent="6"/>
    </xf>
    <xf numFmtId="0" fontId="2" fillId="0" borderId="18" xfId="886" applyBorder="1" applyAlignment="1">
      <alignment horizontal="left" vertical="center" indent="9"/>
    </xf>
    <xf numFmtId="0" fontId="2" fillId="0" borderId="18" xfId="886" applyBorder="1" applyAlignment="1">
      <alignment horizontal="left" vertical="center" wrapText="1" indent="9"/>
    </xf>
    <xf numFmtId="0" fontId="2" fillId="0" borderId="18" xfId="886" applyBorder="1" applyAlignment="1">
      <alignment horizontal="left" wrapText="1" indent="9"/>
    </xf>
    <xf numFmtId="0" fontId="2" fillId="0" borderId="18" xfId="886" applyBorder="1" applyAlignment="1">
      <alignment horizontal="left" vertical="center" wrapText="1" indent="3"/>
    </xf>
    <xf numFmtId="0" fontId="31" fillId="3" borderId="16" xfId="886" applyFont="1" applyFill="1" applyBorder="1" applyAlignment="1">
      <alignment horizontal="centerContinuous" vertical="center"/>
    </xf>
    <xf numFmtId="0" fontId="31" fillId="3" borderId="18" xfId="886" applyFont="1" applyFill="1" applyBorder="1" applyAlignment="1">
      <alignment horizontal="centerContinuous" vertical="center"/>
    </xf>
    <xf numFmtId="0" fontId="31" fillId="3" borderId="17" xfId="886" applyFont="1" applyFill="1" applyBorder="1" applyAlignment="1">
      <alignment horizontal="centerContinuous" vertical="center"/>
    </xf>
    <xf numFmtId="3" fontId="31" fillId="0" borderId="18" xfId="886" applyNumberFormat="1" applyFont="1" applyBorder="1" applyAlignment="1" applyProtection="1">
      <alignment horizontal="right" vertical="top"/>
      <protection locked="0"/>
    </xf>
    <xf numFmtId="3" fontId="2" fillId="0" borderId="18" xfId="886" applyNumberFormat="1" applyBorder="1" applyAlignment="1" applyProtection="1">
      <alignment horizontal="right" vertical="top"/>
      <protection locked="0"/>
    </xf>
    <xf numFmtId="0" fontId="2" fillId="0" borderId="18" xfId="886" applyBorder="1" applyAlignment="1">
      <alignment horizontal="left" indent="9"/>
    </xf>
    <xf numFmtId="3" fontId="2" fillId="0" borderId="6" xfId="886" applyNumberFormat="1" applyBorder="1" applyAlignment="1">
      <alignment horizontal="center" vertical="center"/>
    </xf>
    <xf numFmtId="0" fontId="31" fillId="0" borderId="18" xfId="886" applyFont="1" applyBorder="1" applyAlignment="1">
      <alignment horizontal="left" indent="3"/>
    </xf>
    <xf numFmtId="3" fontId="31" fillId="0" borderId="6" xfId="886" applyNumberFormat="1" applyFont="1" applyBorder="1" applyAlignment="1">
      <alignment horizontal="right" vertical="center"/>
    </xf>
    <xf numFmtId="3" fontId="31" fillId="0" borderId="16" xfId="886" applyNumberFormat="1" applyFont="1" applyBorder="1" applyAlignment="1" applyProtection="1">
      <alignment vertical="center"/>
      <protection locked="0"/>
    </xf>
    <xf numFmtId="0" fontId="2" fillId="0" borderId="18" xfId="886" applyBorder="1" applyAlignment="1" applyProtection="1">
      <alignment horizontal="left" vertical="center" indent="6"/>
      <protection locked="0"/>
    </xf>
    <xf numFmtId="0" fontId="91" fillId="0" borderId="18" xfId="886" applyFont="1" applyBorder="1" applyAlignment="1">
      <alignment vertical="center"/>
    </xf>
    <xf numFmtId="0" fontId="31" fillId="3" borderId="10" xfId="886" applyFont="1" applyFill="1" applyBorder="1" applyAlignment="1">
      <alignment horizontal="center" vertical="center"/>
    </xf>
    <xf numFmtId="3" fontId="22" fillId="0" borderId="18" xfId="884" applyNumberFormat="1" applyBorder="1" applyAlignment="1">
      <alignment vertical="center"/>
    </xf>
    <xf numFmtId="0" fontId="2" fillId="0" borderId="18" xfId="886" applyBorder="1" applyAlignment="1">
      <alignment horizontal="left" vertical="center" wrapText="1" indent="6"/>
    </xf>
    <xf numFmtId="0" fontId="98" fillId="0" borderId="0" xfId="886" applyFont="1"/>
    <xf numFmtId="0" fontId="31" fillId="3" borderId="12" xfId="886" applyFont="1" applyFill="1" applyBorder="1" applyAlignment="1">
      <alignment horizontal="center" vertical="center" wrapText="1"/>
    </xf>
    <xf numFmtId="3" fontId="31" fillId="0" borderId="6" xfId="886" applyNumberFormat="1" applyFont="1" applyBorder="1" applyAlignment="1" applyProtection="1">
      <alignment horizontal="right" vertical="center"/>
      <protection locked="0"/>
    </xf>
    <xf numFmtId="3" fontId="2" fillId="0" borderId="6" xfId="886" applyNumberFormat="1" applyBorder="1" applyAlignment="1" applyProtection="1">
      <alignment horizontal="right" vertical="center"/>
      <protection locked="0"/>
    </xf>
    <xf numFmtId="3" fontId="2" fillId="0" borderId="6" xfId="886" applyNumberFormat="1" applyBorder="1" applyAlignment="1">
      <alignment horizontal="right" vertical="center"/>
    </xf>
    <xf numFmtId="3" fontId="99" fillId="0" borderId="6" xfId="886" applyNumberFormat="1" applyFont="1" applyBorder="1" applyAlignment="1">
      <alignment horizontal="right" vertical="center"/>
    </xf>
    <xf numFmtId="0" fontId="2" fillId="0" borderId="9" xfId="886" applyBorder="1" applyAlignment="1">
      <alignment horizontal="center"/>
    </xf>
    <xf numFmtId="0" fontId="20" fillId="60" borderId="10" xfId="814" applyFont="1" applyFill="1" applyBorder="1" applyAlignment="1" applyProtection="1">
      <alignment horizontal="centerContinuous" vertical="center" wrapText="1"/>
      <protection locked="0"/>
    </xf>
    <xf numFmtId="0" fontId="20" fillId="60" borderId="11" xfId="814" applyFont="1" applyFill="1" applyBorder="1" applyAlignment="1" applyProtection="1">
      <alignment horizontal="centerContinuous" vertical="center" wrapText="1"/>
      <protection locked="0"/>
    </xf>
    <xf numFmtId="165" fontId="20" fillId="60" borderId="11" xfId="887" applyFont="1" applyFill="1" applyBorder="1" applyAlignment="1" applyProtection="1">
      <alignment horizontal="centerContinuous" vertical="center" wrapText="1"/>
      <protection locked="0"/>
    </xf>
    <xf numFmtId="0" fontId="20" fillId="60" borderId="12" xfId="814" applyFont="1" applyFill="1" applyBorder="1" applyAlignment="1" applyProtection="1">
      <alignment horizontal="centerContinuous" vertical="center" wrapText="1"/>
      <protection locked="0"/>
    </xf>
    <xf numFmtId="0" fontId="22" fillId="0" borderId="0" xfId="814" applyFont="1"/>
    <xf numFmtId="0" fontId="20" fillId="60" borderId="4" xfId="814" applyFont="1" applyFill="1" applyBorder="1" applyAlignment="1" applyProtection="1">
      <alignment horizontal="center" vertical="center" wrapText="1"/>
      <protection locked="0"/>
    </xf>
    <xf numFmtId="0" fontId="20" fillId="60" borderId="10" xfId="814" applyFont="1" applyFill="1" applyBorder="1" applyAlignment="1" applyProtection="1">
      <alignment horizontal="centerContinuous" vertical="center"/>
      <protection locked="0"/>
    </xf>
    <xf numFmtId="165" fontId="20" fillId="60" borderId="12" xfId="887" applyFont="1" applyFill="1" applyBorder="1" applyAlignment="1" applyProtection="1">
      <alignment horizontal="centerContinuous" vertical="center" wrapText="1"/>
      <protection locked="0"/>
    </xf>
    <xf numFmtId="0" fontId="20" fillId="60" borderId="16" xfId="814" applyFont="1" applyFill="1" applyBorder="1" applyAlignment="1" applyProtection="1">
      <alignment horizontal="center" vertical="center" wrapText="1"/>
      <protection locked="0"/>
    </xf>
    <xf numFmtId="0" fontId="20" fillId="60" borderId="6" xfId="814" applyFont="1" applyFill="1" applyBorder="1" applyAlignment="1">
      <alignment horizontal="center" vertical="center"/>
    </xf>
    <xf numFmtId="4" fontId="20" fillId="60" borderId="18" xfId="814" applyNumberFormat="1" applyFont="1" applyFill="1" applyBorder="1" applyAlignment="1">
      <alignment horizontal="center" vertical="center" wrapText="1"/>
    </xf>
    <xf numFmtId="4" fontId="20" fillId="60" borderId="6" xfId="814" applyNumberFormat="1" applyFont="1" applyFill="1" applyBorder="1" applyAlignment="1">
      <alignment horizontal="center" vertical="center" wrapText="1"/>
    </xf>
    <xf numFmtId="0" fontId="20" fillId="60" borderId="9" xfId="814" applyFont="1" applyFill="1" applyBorder="1" applyAlignment="1">
      <alignment horizontal="center" vertical="top"/>
    </xf>
    <xf numFmtId="4" fontId="20" fillId="60" borderId="13" xfId="814" applyNumberFormat="1" applyFont="1" applyFill="1" applyBorder="1" applyAlignment="1">
      <alignment horizontal="center" vertical="center" wrapText="1"/>
    </xf>
    <xf numFmtId="4" fontId="20" fillId="60" borderId="12" xfId="814" applyNumberFormat="1" applyFont="1" applyFill="1" applyBorder="1" applyAlignment="1">
      <alignment horizontal="center" vertical="center" wrapText="1"/>
    </xf>
    <xf numFmtId="165" fontId="20" fillId="60" borderId="12" xfId="887" applyFont="1" applyFill="1" applyBorder="1" applyAlignment="1">
      <alignment horizontal="center" vertical="center" wrapText="1"/>
    </xf>
    <xf numFmtId="4" fontId="20" fillId="60" borderId="17" xfId="814" applyNumberFormat="1" applyFont="1" applyFill="1" applyBorder="1" applyAlignment="1">
      <alignment horizontal="center" vertical="top" wrapText="1"/>
    </xf>
    <xf numFmtId="4" fontId="20" fillId="60" borderId="9" xfId="814" applyNumberFormat="1" applyFont="1" applyFill="1" applyBorder="1" applyAlignment="1">
      <alignment horizontal="center" vertical="top" wrapText="1"/>
    </xf>
    <xf numFmtId="0" fontId="100" fillId="0" borderId="12" xfId="814" applyFont="1" applyBorder="1" applyAlignment="1">
      <alignment horizontal="left" vertical="center" indent="2"/>
    </xf>
    <xf numFmtId="0" fontId="22" fillId="0" borderId="13" xfId="814" applyFont="1" applyBorder="1" applyProtection="1">
      <protection locked="0"/>
    </xf>
    <xf numFmtId="0" fontId="101" fillId="0" borderId="13" xfId="814" applyFont="1" applyBorder="1" applyAlignment="1">
      <alignment horizontal="center" vertical="center" wrapText="1"/>
    </xf>
    <xf numFmtId="165" fontId="22" fillId="0" borderId="13" xfId="887" applyFont="1" applyBorder="1" applyProtection="1">
      <protection locked="0"/>
    </xf>
    <xf numFmtId="4" fontId="22" fillId="0" borderId="13" xfId="814" applyNumberFormat="1" applyFont="1" applyBorder="1" applyProtection="1">
      <protection locked="0"/>
    </xf>
    <xf numFmtId="0" fontId="22" fillId="0" borderId="13" xfId="814" applyFont="1" applyBorder="1" applyAlignment="1">
      <alignment horizontal="center" vertical="center"/>
    </xf>
    <xf numFmtId="0" fontId="22" fillId="0" borderId="13" xfId="814" applyFont="1" applyBorder="1" applyAlignment="1" applyProtection="1">
      <alignment horizontal="center" vertical="center"/>
      <protection locked="0"/>
    </xf>
    <xf numFmtId="0" fontId="22" fillId="0" borderId="13" xfId="887" applyNumberFormat="1" applyFont="1" applyBorder="1" applyProtection="1">
      <protection locked="0"/>
    </xf>
    <xf numFmtId="0" fontId="100" fillId="0" borderId="11" xfId="814" applyFont="1" applyBorder="1" applyAlignment="1">
      <alignment horizontal="left" vertical="center" wrapText="1" indent="2"/>
    </xf>
    <xf numFmtId="0" fontId="100" fillId="0" borderId="12" xfId="814" applyFont="1" applyBorder="1" applyAlignment="1">
      <alignment horizontal="left" vertical="center" wrapText="1" indent="2"/>
    </xf>
    <xf numFmtId="0" fontId="100" fillId="0" borderId="12" xfId="814" applyFont="1" applyBorder="1" applyAlignment="1">
      <alignment horizontal="left" vertical="center" indent="3"/>
    </xf>
    <xf numFmtId="0" fontId="22" fillId="60" borderId="13" xfId="814" applyFont="1" applyFill="1" applyBorder="1" applyProtection="1">
      <protection locked="0"/>
    </xf>
    <xf numFmtId="0" fontId="22" fillId="0" borderId="13" xfId="814" applyFont="1" applyBorder="1" applyAlignment="1">
      <alignment horizontal="center" vertical="center" wrapText="1"/>
    </xf>
    <xf numFmtId="4" fontId="22" fillId="60" borderId="13" xfId="814" applyNumberFormat="1" applyFont="1" applyFill="1" applyBorder="1" applyProtection="1">
      <protection locked="0"/>
    </xf>
    <xf numFmtId="0" fontId="22" fillId="60" borderId="13" xfId="814" applyFont="1" applyFill="1" applyBorder="1" applyAlignment="1" applyProtection="1">
      <alignment horizontal="center" vertical="center"/>
      <protection locked="0"/>
    </xf>
    <xf numFmtId="0" fontId="22" fillId="0" borderId="12" xfId="814" applyFont="1" applyBorder="1" applyProtection="1">
      <protection locked="0"/>
    </xf>
    <xf numFmtId="0" fontId="102" fillId="0" borderId="12" xfId="814" applyFont="1" applyBorder="1" applyAlignment="1">
      <alignment horizontal="left" vertical="center" wrapText="1" indent="1"/>
    </xf>
    <xf numFmtId="0" fontId="103" fillId="0" borderId="12" xfId="814" applyFont="1" applyBorder="1" applyAlignment="1">
      <alignment horizontal="left" vertical="center" wrapText="1" indent="1"/>
    </xf>
    <xf numFmtId="0" fontId="101" fillId="0" borderId="13" xfId="814" applyFont="1" applyBorder="1" applyAlignment="1" applyProtection="1">
      <alignment horizontal="center" vertical="center" wrapText="1"/>
      <protection locked="0"/>
    </xf>
    <xf numFmtId="4" fontId="22" fillId="0" borderId="13" xfId="814" applyNumberFormat="1" applyFont="1" applyBorder="1" applyAlignment="1" applyProtection="1">
      <alignment vertical="center" wrapText="1"/>
      <protection locked="0"/>
    </xf>
    <xf numFmtId="0" fontId="22" fillId="0" borderId="13" xfId="814" applyFont="1" applyBorder="1" applyAlignment="1" applyProtection="1">
      <alignment vertical="center" wrapText="1"/>
      <protection locked="0"/>
    </xf>
    <xf numFmtId="4" fontId="22" fillId="0" borderId="13" xfId="814" applyNumberFormat="1" applyFont="1" applyBorder="1" applyAlignment="1" applyProtection="1">
      <alignment vertical="center"/>
      <protection locked="0"/>
    </xf>
    <xf numFmtId="165" fontId="22" fillId="0" borderId="0" xfId="887" applyFont="1"/>
    <xf numFmtId="0" fontId="20" fillId="62" borderId="2" xfId="874" applyFont="1" applyFill="1" applyBorder="1" applyAlignment="1">
      <alignment horizontal="centerContinuous" vertical="center" wrapText="1"/>
    </xf>
    <xf numFmtId="0" fontId="20" fillId="62" borderId="3" xfId="874" applyFont="1" applyFill="1" applyBorder="1" applyAlignment="1">
      <alignment horizontal="centerContinuous" vertical="center"/>
    </xf>
    <xf numFmtId="0" fontId="20" fillId="62" borderId="3" xfId="874" applyFont="1" applyFill="1" applyBorder="1" applyAlignment="1">
      <alignment horizontal="right" vertical="center"/>
    </xf>
    <xf numFmtId="0" fontId="20" fillId="62" borderId="4" xfId="874" applyFont="1" applyFill="1" applyBorder="1" applyAlignment="1">
      <alignment horizontal="left" vertical="center"/>
    </xf>
    <xf numFmtId="0" fontId="22" fillId="0" borderId="0" xfId="875" applyFont="1"/>
    <xf numFmtId="0" fontId="20" fillId="62" borderId="5" xfId="874" applyFont="1" applyFill="1" applyBorder="1" applyAlignment="1">
      <alignment horizontal="centerContinuous" vertical="center"/>
    </xf>
    <xf numFmtId="0" fontId="20" fillId="62" borderId="0" xfId="874" applyFont="1" applyFill="1" applyAlignment="1">
      <alignment horizontal="centerContinuous" vertical="center"/>
    </xf>
    <xf numFmtId="0" fontId="20" fillId="62" borderId="0" xfId="874" applyFont="1" applyFill="1" applyAlignment="1">
      <alignment horizontal="right" vertical="center"/>
    </xf>
    <xf numFmtId="0" fontId="20" fillId="62" borderId="6" xfId="874" applyFont="1" applyFill="1" applyBorder="1" applyAlignment="1">
      <alignment vertical="center"/>
    </xf>
    <xf numFmtId="0" fontId="20" fillId="62" borderId="6" xfId="874" applyFont="1" applyFill="1" applyBorder="1" applyAlignment="1">
      <alignment horizontal="left" vertical="center"/>
    </xf>
    <xf numFmtId="0" fontId="20" fillId="62" borderId="8" xfId="874" applyFont="1" applyFill="1" applyBorder="1" applyAlignment="1">
      <alignment horizontal="centerContinuous" vertical="center"/>
    </xf>
    <xf numFmtId="0" fontId="20" fillId="62" borderId="9" xfId="874" applyFont="1" applyFill="1" applyBorder="1" applyAlignment="1">
      <alignment horizontal="centerContinuous" vertical="center"/>
    </xf>
    <xf numFmtId="0" fontId="20" fillId="0" borderId="54" xfId="875" applyFont="1" applyBorder="1" applyAlignment="1" applyProtection="1">
      <alignment horizontal="center" vertical="center" wrapText="1"/>
      <protection locked="0"/>
    </xf>
    <xf numFmtId="0" fontId="20" fillId="0" borderId="55" xfId="875" applyFont="1" applyBorder="1" applyAlignment="1" applyProtection="1">
      <alignment horizontal="center" vertical="center"/>
      <protection locked="0"/>
    </xf>
    <xf numFmtId="0" fontId="20" fillId="0" borderId="56" xfId="875" applyFont="1" applyBorder="1" applyAlignment="1" applyProtection="1">
      <alignment horizontal="center"/>
      <protection locked="0"/>
    </xf>
    <xf numFmtId="0" fontId="21" fillId="0" borderId="57" xfId="875" applyFont="1" applyBorder="1" applyProtection="1">
      <protection locked="0"/>
    </xf>
    <xf numFmtId="0" fontId="20" fillId="0" borderId="58" xfId="875" applyFont="1" applyBorder="1" applyAlignment="1" applyProtection="1">
      <alignment horizontal="center"/>
      <protection locked="0"/>
    </xf>
    <xf numFmtId="0" fontId="104" fillId="0" borderId="53" xfId="875" applyFont="1" applyBorder="1" applyAlignment="1" applyProtection="1">
      <alignment horizontal="center"/>
      <protection locked="0"/>
    </xf>
    <xf numFmtId="0" fontId="20" fillId="0" borderId="53" xfId="875" applyFont="1" applyBorder="1" applyAlignment="1" applyProtection="1">
      <alignment horizontal="center"/>
      <protection locked="0"/>
    </xf>
    <xf numFmtId="0" fontId="105" fillId="0" borderId="58" xfId="876" applyFont="1" applyFill="1" applyBorder="1" applyAlignment="1" applyProtection="1">
      <alignment horizontal="center"/>
      <protection locked="0"/>
    </xf>
    <xf numFmtId="0" fontId="20" fillId="0" borderId="53" xfId="875" applyFont="1" applyBorder="1" applyAlignment="1" applyProtection="1">
      <alignment horizontal="left" indent="1"/>
      <protection locked="0"/>
    </xf>
    <xf numFmtId="0" fontId="20" fillId="0" borderId="59" xfId="875" applyFont="1" applyBorder="1" applyAlignment="1" applyProtection="1">
      <alignment horizontal="center"/>
      <protection locked="0"/>
    </xf>
    <xf numFmtId="0" fontId="20" fillId="0" borderId="60" xfId="875" applyFont="1" applyBorder="1" applyAlignment="1" applyProtection="1">
      <alignment horizontal="left" indent="1"/>
      <protection locked="0"/>
    </xf>
    <xf numFmtId="10" fontId="70" fillId="62" borderId="0" xfId="874" applyNumberFormat="1" applyFont="1" applyFill="1" applyAlignment="1">
      <alignment horizontal="right" vertical="center"/>
    </xf>
    <xf numFmtId="0" fontId="20" fillId="62" borderId="0" xfId="874" applyFont="1" applyFill="1" applyAlignment="1">
      <alignment horizontal="left" vertical="center"/>
    </xf>
    <xf numFmtId="0" fontId="32" fillId="0" borderId="0" xfId="875" applyFont="1"/>
    <xf numFmtId="0" fontId="32" fillId="60" borderId="0" xfId="875" applyFont="1" applyFill="1"/>
    <xf numFmtId="0" fontId="22" fillId="0" borderId="0" xfId="875" applyFont="1" applyAlignment="1">
      <alignment horizontal="left" indent="2"/>
    </xf>
    <xf numFmtId="0" fontId="21" fillId="0" borderId="0" xfId="875" applyFont="1"/>
    <xf numFmtId="0" fontId="106" fillId="0" borderId="0" xfId="875" applyFont="1"/>
    <xf numFmtId="0" fontId="75" fillId="0" borderId="0" xfId="876" applyFont="1"/>
    <xf numFmtId="0" fontId="107" fillId="0" borderId="0" xfId="888" applyFont="1"/>
    <xf numFmtId="0" fontId="2" fillId="0" borderId="0" xfId="888"/>
    <xf numFmtId="0" fontId="32" fillId="60" borderId="16" xfId="875" applyFont="1" applyFill="1" applyBorder="1" applyAlignment="1">
      <alignment horizontal="center" vertical="center" wrapText="1"/>
    </xf>
    <xf numFmtId="0" fontId="32" fillId="60" borderId="17" xfId="875" applyFont="1" applyFill="1" applyBorder="1" applyAlignment="1">
      <alignment horizontal="center" vertical="center" wrapText="1"/>
    </xf>
    <xf numFmtId="0" fontId="32" fillId="60" borderId="13" xfId="875" applyFont="1" applyFill="1" applyBorder="1" applyAlignment="1">
      <alignment horizontal="center" vertical="center" wrapText="1"/>
    </xf>
    <xf numFmtId="0" fontId="32" fillId="0" borderId="16" xfId="875" applyFont="1" applyBorder="1" applyAlignment="1">
      <alignment horizontal="left" vertical="center" indent="1"/>
    </xf>
    <xf numFmtId="3" fontId="32" fillId="0" borderId="18" xfId="875" applyNumberFormat="1" applyFont="1" applyBorder="1" applyAlignment="1" applyProtection="1">
      <alignment horizontal="right" vertical="top"/>
      <protection locked="0"/>
    </xf>
    <xf numFmtId="0" fontId="22" fillId="0" borderId="18" xfId="875" applyFont="1" applyBorder="1" applyAlignment="1">
      <alignment horizontal="left" vertical="center" indent="2"/>
    </xf>
    <xf numFmtId="0" fontId="22" fillId="0" borderId="18" xfId="875" applyFont="1" applyBorder="1" applyAlignment="1">
      <alignment horizontal="left" vertical="center" indent="4"/>
    </xf>
    <xf numFmtId="3" fontId="22" fillId="0" borderId="18" xfId="875" applyNumberFormat="1" applyFont="1" applyBorder="1" applyAlignment="1" applyProtection="1">
      <alignment horizontal="right" vertical="top"/>
      <protection locked="0"/>
    </xf>
    <xf numFmtId="0" fontId="22" fillId="0" borderId="18" xfId="875" applyFont="1" applyBorder="1" applyAlignment="1">
      <alignment horizontal="left" vertical="center" indent="3"/>
    </xf>
    <xf numFmtId="0" fontId="32" fillId="0" borderId="18" xfId="875" applyFont="1" applyBorder="1" applyAlignment="1">
      <alignment horizontal="left" vertical="center" indent="1"/>
    </xf>
    <xf numFmtId="0" fontId="22" fillId="0" borderId="18" xfId="875" applyFont="1" applyBorder="1" applyAlignment="1">
      <alignment horizontal="left" indent="4"/>
    </xf>
    <xf numFmtId="0" fontId="22" fillId="0" borderId="18" xfId="875" applyFont="1" applyBorder="1" applyAlignment="1">
      <alignment horizontal="left" indent="3"/>
    </xf>
    <xf numFmtId="3" fontId="22" fillId="0" borderId="6" xfId="875" applyNumberFormat="1" applyFont="1" applyBorder="1" applyAlignment="1">
      <alignment horizontal="center" vertical="center"/>
    </xf>
    <xf numFmtId="0" fontId="32" fillId="0" borderId="18" xfId="875" applyFont="1" applyBorder="1" applyAlignment="1">
      <alignment horizontal="left" indent="1"/>
    </xf>
    <xf numFmtId="3" fontId="32" fillId="0" borderId="6" xfId="875" applyNumberFormat="1" applyFont="1" applyBorder="1" applyAlignment="1">
      <alignment horizontal="right" vertical="center"/>
    </xf>
    <xf numFmtId="0" fontId="22" fillId="0" borderId="17" xfId="875" applyFont="1" applyBorder="1" applyAlignment="1">
      <alignment vertical="center"/>
    </xf>
    <xf numFmtId="3" fontId="22" fillId="0" borderId="17" xfId="875" applyNumberFormat="1" applyFont="1" applyBorder="1"/>
    <xf numFmtId="0" fontId="70" fillId="60" borderId="13" xfId="875" applyFont="1" applyFill="1" applyBorder="1" applyAlignment="1">
      <alignment horizontal="center" vertical="center" wrapText="1"/>
    </xf>
    <xf numFmtId="0" fontId="70" fillId="60" borderId="78" xfId="875" applyFont="1" applyFill="1" applyBorder="1" applyAlignment="1">
      <alignment horizontal="center" vertical="center" wrapText="1"/>
    </xf>
    <xf numFmtId="0" fontId="76" fillId="0" borderId="79" xfId="875" applyFont="1" applyBorder="1" applyAlignment="1">
      <alignment horizontal="center" vertical="center"/>
    </xf>
    <xf numFmtId="0" fontId="70" fillId="0" borderId="16" xfId="875" applyFont="1" applyBorder="1" applyAlignment="1">
      <alignment vertical="center" wrapText="1"/>
    </xf>
    <xf numFmtId="4" fontId="70" fillId="0" borderId="16" xfId="875" applyNumberFormat="1" applyFont="1" applyBorder="1" applyAlignment="1">
      <alignment horizontal="right" vertical="center" wrapText="1"/>
    </xf>
    <xf numFmtId="4" fontId="70" fillId="0" borderId="80" xfId="875" applyNumberFormat="1" applyFont="1" applyBorder="1" applyAlignment="1">
      <alignment horizontal="right" vertical="center" wrapText="1"/>
    </xf>
    <xf numFmtId="0" fontId="76" fillId="0" borderId="74" xfId="875" applyFont="1" applyBorder="1" applyAlignment="1">
      <alignment horizontal="center" vertical="center"/>
    </xf>
    <xf numFmtId="0" fontId="76" fillId="0" borderId="18" xfId="875" applyFont="1" applyBorder="1" applyAlignment="1">
      <alignment horizontal="left" vertical="center" wrapText="1" indent="1"/>
    </xf>
    <xf numFmtId="4" fontId="22" fillId="0" borderId="18" xfId="875" applyNumberFormat="1" applyFont="1" applyBorder="1" applyAlignment="1">
      <alignment vertical="center" wrapText="1"/>
    </xf>
    <xf numFmtId="4" fontId="76" fillId="0" borderId="81" xfId="875" applyNumberFormat="1" applyFont="1" applyBorder="1" applyAlignment="1">
      <alignment vertical="center" wrapText="1"/>
    </xf>
    <xf numFmtId="0" fontId="70" fillId="0" borderId="18" xfId="875" applyFont="1" applyBorder="1" applyAlignment="1">
      <alignment vertical="center" wrapText="1"/>
    </xf>
    <xf numFmtId="4" fontId="70" fillId="0" borderId="18" xfId="875" applyNumberFormat="1" applyFont="1" applyBorder="1" applyAlignment="1">
      <alignment horizontal="right" vertical="center" wrapText="1"/>
    </xf>
    <xf numFmtId="4" fontId="70" fillId="0" borderId="81" xfId="875" applyNumberFormat="1" applyFont="1" applyBorder="1" applyAlignment="1">
      <alignment horizontal="right" vertical="center" wrapText="1"/>
    </xf>
    <xf numFmtId="0" fontId="76" fillId="0" borderId="54" xfId="875" applyFont="1" applyBorder="1" applyAlignment="1">
      <alignment horizontal="center" vertical="center"/>
    </xf>
    <xf numFmtId="0" fontId="76" fillId="0" borderId="17" xfId="875" applyFont="1" applyBorder="1" applyAlignment="1">
      <alignment horizontal="left" vertical="center" wrapText="1" indent="1"/>
    </xf>
    <xf numFmtId="4" fontId="22" fillId="0" borderId="17" xfId="875" applyNumberFormat="1" applyFont="1" applyBorder="1" applyAlignment="1">
      <alignment vertical="center" wrapText="1"/>
    </xf>
    <xf numFmtId="4" fontId="76" fillId="0" borderId="55" xfId="875" applyNumberFormat="1" applyFont="1" applyBorder="1" applyAlignment="1">
      <alignment vertical="center" wrapText="1"/>
    </xf>
    <xf numFmtId="0" fontId="76" fillId="0" borderId="82" xfId="875" applyFont="1" applyBorder="1" applyAlignment="1">
      <alignment vertical="center"/>
    </xf>
    <xf numFmtId="0" fontId="70" fillId="0" borderId="83" xfId="875" applyFont="1" applyBorder="1" applyAlignment="1">
      <alignment horizontal="right" vertical="center" wrapText="1"/>
    </xf>
    <xf numFmtId="4" fontId="70" fillId="0" borderId="83" xfId="875" applyNumberFormat="1" applyFont="1" applyBorder="1" applyAlignment="1">
      <alignment horizontal="right" vertical="center" wrapText="1"/>
    </xf>
    <xf numFmtId="4" fontId="70" fillId="0" borderId="84" xfId="875" applyNumberFormat="1" applyFont="1" applyBorder="1" applyAlignment="1">
      <alignment horizontal="right" vertical="center" wrapText="1"/>
    </xf>
    <xf numFmtId="0" fontId="22" fillId="0" borderId="0" xfId="875" applyFont="1" applyAlignment="1">
      <alignment horizontal="left" indent="4"/>
    </xf>
    <xf numFmtId="0" fontId="32" fillId="0" borderId="0" xfId="889" applyFont="1"/>
    <xf numFmtId="0" fontId="107" fillId="0" borderId="0" xfId="889" applyFont="1"/>
    <xf numFmtId="0" fontId="2" fillId="0" borderId="0" xfId="889"/>
    <xf numFmtId="0" fontId="22" fillId="0" borderId="0" xfId="875" applyFont="1" applyAlignment="1">
      <alignment horizontal="left" indent="3"/>
    </xf>
    <xf numFmtId="0" fontId="71" fillId="4" borderId="0" xfId="890" applyFont="1" applyFill="1" applyProtection="1">
      <protection locked="0"/>
    </xf>
    <xf numFmtId="0" fontId="20" fillId="60" borderId="13" xfId="1" applyFont="1" applyFill="1" applyBorder="1" applyAlignment="1">
      <alignment horizontal="center" vertical="center" wrapText="1"/>
    </xf>
    <xf numFmtId="0" fontId="22" fillId="0" borderId="13" xfId="884" applyBorder="1" applyAlignment="1" applyProtection="1">
      <alignment horizontal="left" vertical="top"/>
      <protection locked="0"/>
    </xf>
    <xf numFmtId="0" fontId="19" fillId="4" borderId="13" xfId="884" applyFont="1" applyFill="1" applyBorder="1" applyAlignment="1" applyProtection="1">
      <alignment horizontal="left" vertical="top" wrapText="1"/>
      <protection locked="0"/>
    </xf>
    <xf numFmtId="4" fontId="22" fillId="0" borderId="13" xfId="884" applyNumberFormat="1" applyBorder="1" applyAlignment="1" applyProtection="1">
      <alignment vertical="top"/>
      <protection locked="0"/>
    </xf>
    <xf numFmtId="0" fontId="22" fillId="0" borderId="0" xfId="884"/>
    <xf numFmtId="0" fontId="21" fillId="4" borderId="0" xfId="891" applyFont="1" applyFill="1" applyAlignment="1">
      <alignment horizontal="left" vertical="top" wrapText="1"/>
    </xf>
    <xf numFmtId="0" fontId="22" fillId="0" borderId="0" xfId="884" applyAlignment="1" applyProtection="1">
      <alignment vertical="top"/>
      <protection locked="0"/>
    </xf>
    <xf numFmtId="0" fontId="22" fillId="0" borderId="0" xfId="884" applyAlignment="1" applyProtection="1">
      <alignment horizontal="left"/>
      <protection locked="0"/>
    </xf>
    <xf numFmtId="0" fontId="22" fillId="0" borderId="0" xfId="884" applyAlignment="1" applyProtection="1">
      <alignment horizontal="right" vertical="top"/>
      <protection locked="0"/>
    </xf>
    <xf numFmtId="0" fontId="72" fillId="3" borderId="13" xfId="1" applyFont="1" applyFill="1" applyBorder="1" applyAlignment="1" applyProtection="1">
      <alignment horizontal="center" vertical="center" wrapText="1"/>
      <protection locked="0"/>
    </xf>
    <xf numFmtId="0" fontId="20" fillId="3" borderId="10" xfId="1" applyFont="1" applyFill="1" applyBorder="1" applyAlignment="1" applyProtection="1">
      <alignment horizontal="center" vertical="center" wrapText="1"/>
      <protection locked="0"/>
    </xf>
    <xf numFmtId="0" fontId="20" fillId="3" borderId="11" xfId="1" applyFont="1" applyFill="1" applyBorder="1" applyAlignment="1" applyProtection="1">
      <alignment horizontal="center" vertical="center" wrapText="1"/>
      <protection locked="0"/>
    </xf>
    <xf numFmtId="0" fontId="20" fillId="3" borderId="12" xfId="1" applyFont="1" applyFill="1" applyBorder="1" applyAlignment="1" applyProtection="1">
      <alignment horizontal="center" vertical="center" wrapText="1"/>
      <protection locked="0"/>
    </xf>
    <xf numFmtId="0" fontId="25" fillId="3" borderId="10" xfId="1" applyFont="1" applyFill="1" applyBorder="1" applyAlignment="1" applyProtection="1">
      <alignment horizontal="center" vertical="center" wrapText="1"/>
      <protection locked="0"/>
    </xf>
    <xf numFmtId="0" fontId="25" fillId="3" borderId="11" xfId="1" applyFont="1" applyFill="1" applyBorder="1" applyAlignment="1" applyProtection="1">
      <alignment horizontal="center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 wrapText="1"/>
      <protection locked="0"/>
    </xf>
    <xf numFmtId="0" fontId="29" fillId="4" borderId="0" xfId="1" applyFont="1" applyFill="1" applyAlignment="1" applyProtection="1">
      <alignment horizontal="left" vertical="top" wrapText="1" indent="1"/>
      <protection locked="0"/>
    </xf>
    <xf numFmtId="0" fontId="35" fillId="4" borderId="0" xfId="0" applyFont="1" applyFill="1" applyAlignment="1">
      <alignment horizontal="left" vertical="top" wrapText="1" indent="1"/>
    </xf>
    <xf numFmtId="0" fontId="35" fillId="4" borderId="0" xfId="0" applyFont="1" applyFill="1" applyAlignment="1">
      <alignment horizontal="left" wrapText="1" indent="1"/>
    </xf>
    <xf numFmtId="0" fontId="72" fillId="3" borderId="10" xfId="1" applyFont="1" applyFill="1" applyBorder="1" applyAlignment="1" applyProtection="1">
      <alignment horizontal="center" vertical="center" wrapText="1"/>
      <protection locked="0"/>
    </xf>
    <xf numFmtId="0" fontId="72" fillId="3" borderId="11" xfId="1" applyFont="1" applyFill="1" applyBorder="1" applyAlignment="1" applyProtection="1">
      <alignment horizontal="center" vertical="center" wrapText="1"/>
      <protection locked="0"/>
    </xf>
    <xf numFmtId="0" fontId="72" fillId="3" borderId="12" xfId="1" applyFont="1" applyFill="1" applyBorder="1" applyAlignment="1" applyProtection="1">
      <alignment horizontal="center" vertical="center" wrapText="1"/>
      <protection locked="0"/>
    </xf>
    <xf numFmtId="0" fontId="20" fillId="3" borderId="13" xfId="1" applyFont="1" applyFill="1" applyBorder="1" applyAlignment="1" applyProtection="1">
      <alignment horizontal="center" vertical="center" wrapText="1"/>
      <protection locked="0"/>
    </xf>
    <xf numFmtId="0" fontId="72" fillId="3" borderId="12" xfId="1" applyFont="1" applyFill="1" applyBorder="1" applyAlignment="1" applyProtection="1">
      <alignment horizontal="center" vertical="center"/>
      <protection locked="0"/>
    </xf>
    <xf numFmtId="0" fontId="32" fillId="62" borderId="2" xfId="830" applyFont="1" applyFill="1" applyBorder="1" applyAlignment="1">
      <alignment horizontal="center" vertical="center" wrapText="1"/>
    </xf>
    <xf numFmtId="0" fontId="32" fillId="62" borderId="3" xfId="830" applyFont="1" applyFill="1" applyBorder="1" applyAlignment="1">
      <alignment horizontal="center" vertical="center" wrapText="1"/>
    </xf>
    <xf numFmtId="0" fontId="32" fillId="62" borderId="5" xfId="830" applyFont="1" applyFill="1" applyBorder="1" applyAlignment="1">
      <alignment horizontal="center" vertical="center"/>
    </xf>
    <xf numFmtId="0" fontId="32" fillId="62" borderId="0" xfId="830" applyFont="1" applyFill="1" applyAlignment="1">
      <alignment horizontal="center" vertical="center"/>
    </xf>
    <xf numFmtId="0" fontId="32" fillId="62" borderId="7" xfId="830" applyFont="1" applyFill="1" applyBorder="1" applyAlignment="1">
      <alignment horizontal="center" vertical="center"/>
    </xf>
    <xf numFmtId="0" fontId="32" fillId="62" borderId="8" xfId="830" applyFont="1" applyFill="1" applyBorder="1" applyAlignment="1">
      <alignment horizontal="center" vertical="center"/>
    </xf>
    <xf numFmtId="0" fontId="70" fillId="62" borderId="0" xfId="830" applyFont="1" applyFill="1" applyAlignment="1">
      <alignment horizontal="center" vertical="center" wrapText="1"/>
    </xf>
    <xf numFmtId="0" fontId="70" fillId="62" borderId="0" xfId="830" applyFont="1" applyFill="1" applyAlignment="1">
      <alignment horizontal="center" vertical="center"/>
    </xf>
    <xf numFmtId="0" fontId="20" fillId="62" borderId="0" xfId="830" applyFont="1" applyFill="1" applyAlignment="1">
      <alignment horizontal="center" vertical="center"/>
    </xf>
    <xf numFmtId="0" fontId="20" fillId="62" borderId="0" xfId="830" applyFont="1" applyFill="1" applyAlignment="1">
      <alignment vertical="center"/>
    </xf>
    <xf numFmtId="0" fontId="70" fillId="57" borderId="0" xfId="833" applyFont="1" applyFill="1" applyAlignment="1">
      <alignment horizontal="center" vertical="center" wrapText="1"/>
    </xf>
    <xf numFmtId="0" fontId="70" fillId="57" borderId="0" xfId="833" applyFont="1" applyFill="1" applyAlignment="1">
      <alignment horizontal="center" vertical="center"/>
    </xf>
    <xf numFmtId="0" fontId="32" fillId="60" borderId="2" xfId="867" applyFont="1" applyFill="1" applyBorder="1" applyAlignment="1">
      <alignment horizontal="center" vertical="center" wrapText="1"/>
    </xf>
    <xf numFmtId="0" fontId="32" fillId="60" borderId="3" xfId="867" applyFont="1" applyFill="1" applyBorder="1" applyAlignment="1">
      <alignment horizontal="center" vertical="center" wrapText="1"/>
    </xf>
    <xf numFmtId="0" fontId="32" fillId="60" borderId="4" xfId="867" applyFont="1" applyFill="1" applyBorder="1" applyAlignment="1">
      <alignment horizontal="center" vertical="center" wrapText="1"/>
    </xf>
    <xf numFmtId="0" fontId="32" fillId="60" borderId="5" xfId="867" applyFont="1" applyFill="1" applyBorder="1" applyAlignment="1">
      <alignment horizontal="center" vertical="center"/>
    </xf>
    <xf numFmtId="0" fontId="32" fillId="60" borderId="0" xfId="867" applyFont="1" applyFill="1" applyAlignment="1">
      <alignment horizontal="center" vertical="center"/>
    </xf>
    <xf numFmtId="0" fontId="32" fillId="60" borderId="6" xfId="867" applyFont="1" applyFill="1" applyBorder="1" applyAlignment="1">
      <alignment horizontal="center" vertical="center"/>
    </xf>
    <xf numFmtId="0" fontId="32" fillId="60" borderId="7" xfId="867" applyFont="1" applyFill="1" applyBorder="1" applyAlignment="1">
      <alignment horizontal="center" vertical="center"/>
    </xf>
    <xf numFmtId="0" fontId="32" fillId="60" borderId="8" xfId="867" applyFont="1" applyFill="1" applyBorder="1" applyAlignment="1">
      <alignment horizontal="center" vertical="center"/>
    </xf>
    <xf numFmtId="0" fontId="32" fillId="60" borderId="9" xfId="867" applyFont="1" applyFill="1" applyBorder="1" applyAlignment="1">
      <alignment horizontal="center" vertical="center"/>
    </xf>
    <xf numFmtId="0" fontId="70" fillId="60" borderId="10" xfId="116" applyFont="1" applyFill="1" applyBorder="1" applyAlignment="1">
      <alignment horizontal="center" vertical="center"/>
    </xf>
    <xf numFmtId="0" fontId="70" fillId="60" borderId="12" xfId="116" applyFont="1" applyFill="1" applyBorder="1" applyAlignment="1">
      <alignment horizontal="center" vertical="center"/>
    </xf>
    <xf numFmtId="0" fontId="20" fillId="60" borderId="2" xfId="867" applyFont="1" applyFill="1" applyBorder="1" applyAlignment="1" applyProtection="1">
      <alignment horizontal="center" vertical="center" wrapText="1"/>
      <protection locked="0"/>
    </xf>
    <xf numFmtId="0" fontId="20" fillId="60" borderId="3" xfId="867" applyFont="1" applyFill="1" applyBorder="1" applyAlignment="1" applyProtection="1">
      <alignment horizontal="center" vertical="center" wrapText="1"/>
      <protection locked="0"/>
    </xf>
    <xf numFmtId="0" fontId="20" fillId="60" borderId="4" xfId="867" applyFont="1" applyFill="1" applyBorder="1" applyAlignment="1" applyProtection="1">
      <alignment horizontal="center" vertical="center" wrapText="1"/>
      <protection locked="0"/>
    </xf>
    <xf numFmtId="0" fontId="20" fillId="60" borderId="5" xfId="867" applyFont="1" applyFill="1" applyBorder="1" applyAlignment="1" applyProtection="1">
      <alignment horizontal="center" vertical="center" wrapText="1"/>
      <protection locked="0"/>
    </xf>
    <xf numFmtId="0" fontId="20" fillId="60" borderId="0" xfId="867" applyFont="1" applyFill="1" applyAlignment="1" applyProtection="1">
      <alignment horizontal="center" vertical="center" wrapText="1"/>
      <protection locked="0"/>
    </xf>
    <xf numFmtId="0" fontId="20" fillId="60" borderId="6" xfId="867" applyFont="1" applyFill="1" applyBorder="1" applyAlignment="1" applyProtection="1">
      <alignment horizontal="center" vertical="center" wrapText="1"/>
      <protection locked="0"/>
    </xf>
    <xf numFmtId="0" fontId="32" fillId="60" borderId="13" xfId="116" applyFont="1" applyFill="1" applyBorder="1" applyAlignment="1">
      <alignment horizontal="center" vertical="center"/>
    </xf>
    <xf numFmtId="0" fontId="70" fillId="57" borderId="0" xfId="833" applyFont="1" applyFill="1" applyAlignment="1">
      <alignment vertical="center" wrapText="1"/>
    </xf>
    <xf numFmtId="0" fontId="70" fillId="57" borderId="0" xfId="833" applyFont="1" applyFill="1" applyAlignment="1">
      <alignment vertical="center"/>
    </xf>
    <xf numFmtId="0" fontId="70" fillId="57" borderId="0" xfId="833" applyFont="1" applyFill="1" applyAlignment="1">
      <alignment horizontal="center"/>
    </xf>
    <xf numFmtId="0" fontId="70" fillId="57" borderId="0" xfId="833" applyFont="1" applyFill="1"/>
    <xf numFmtId="0" fontId="0" fillId="0" borderId="0" xfId="864" applyFont="1" applyAlignment="1" applyProtection="1">
      <alignment horizontal="left" vertical="top" wrapText="1"/>
      <protection locked="0"/>
    </xf>
    <xf numFmtId="0" fontId="32" fillId="3" borderId="2" xfId="864" applyFont="1" applyFill="1" applyBorder="1" applyAlignment="1" applyProtection="1">
      <alignment horizontal="center" vertical="center" wrapText="1"/>
      <protection locked="0"/>
    </xf>
    <xf numFmtId="0" fontId="32" fillId="3" borderId="3" xfId="864" applyFont="1" applyFill="1" applyBorder="1" applyAlignment="1" applyProtection="1">
      <alignment horizontal="center" vertical="center"/>
      <protection locked="0"/>
    </xf>
    <xf numFmtId="0" fontId="32" fillId="3" borderId="4" xfId="864" applyFont="1" applyFill="1" applyBorder="1" applyAlignment="1" applyProtection="1">
      <alignment horizontal="center" vertical="center"/>
      <protection locked="0"/>
    </xf>
    <xf numFmtId="0" fontId="20" fillId="3" borderId="10" xfId="864" applyFont="1" applyFill="1" applyBorder="1" applyAlignment="1" applyProtection="1">
      <alignment horizontal="center" vertical="center"/>
      <protection locked="0"/>
    </xf>
    <xf numFmtId="0" fontId="20" fillId="3" borderId="11" xfId="864" applyFont="1" applyFill="1" applyBorder="1" applyAlignment="1" applyProtection="1">
      <alignment horizontal="center" vertical="center"/>
      <protection locked="0"/>
    </xf>
    <xf numFmtId="0" fontId="20" fillId="3" borderId="12" xfId="864" applyFont="1" applyFill="1" applyBorder="1" applyAlignment="1" applyProtection="1">
      <alignment horizontal="center" vertical="center"/>
      <protection locked="0"/>
    </xf>
    <xf numFmtId="0" fontId="20" fillId="3" borderId="16" xfId="864" applyFont="1" applyFill="1" applyBorder="1" applyAlignment="1">
      <alignment horizontal="center" vertical="center" wrapText="1"/>
    </xf>
    <xf numFmtId="0" fontId="20" fillId="3" borderId="17" xfId="864" applyFont="1" applyFill="1" applyBorder="1" applyAlignment="1">
      <alignment horizontal="center" vertical="center" wrapText="1"/>
    </xf>
    <xf numFmtId="0" fontId="32" fillId="3" borderId="2" xfId="11" applyFont="1" applyFill="1" applyBorder="1" applyAlignment="1" applyProtection="1">
      <alignment horizontal="center" vertical="top" wrapText="1"/>
      <protection locked="0"/>
    </xf>
    <xf numFmtId="0" fontId="32" fillId="3" borderId="3" xfId="11" applyFont="1" applyFill="1" applyBorder="1" applyAlignment="1" applyProtection="1">
      <alignment horizontal="center" vertical="top"/>
      <protection locked="0"/>
    </xf>
    <xf numFmtId="0" fontId="32" fillId="3" borderId="4" xfId="11" applyFont="1" applyFill="1" applyBorder="1" applyAlignment="1" applyProtection="1">
      <alignment horizontal="center" vertical="top"/>
      <protection locked="0"/>
    </xf>
    <xf numFmtId="0" fontId="20" fillId="3" borderId="10" xfId="814" applyFont="1" applyFill="1" applyBorder="1" applyAlignment="1" applyProtection="1">
      <alignment horizontal="center" vertical="center" wrapText="1"/>
      <protection locked="0"/>
    </xf>
    <xf numFmtId="0" fontId="20" fillId="3" borderId="11" xfId="814" applyFont="1" applyFill="1" applyBorder="1" applyAlignment="1" applyProtection="1">
      <alignment horizontal="center" vertical="center" wrapText="1"/>
      <protection locked="0"/>
    </xf>
    <xf numFmtId="0" fontId="20" fillId="3" borderId="12" xfId="814" applyFont="1" applyFill="1" applyBorder="1" applyAlignment="1" applyProtection="1">
      <alignment horizontal="center" vertical="center" wrapText="1"/>
      <protection locked="0"/>
    </xf>
    <xf numFmtId="4" fontId="20" fillId="3" borderId="16" xfId="814" applyNumberFormat="1" applyFont="1" applyFill="1" applyBorder="1" applyAlignment="1">
      <alignment horizontal="center" vertical="center" wrapText="1"/>
    </xf>
    <xf numFmtId="4" fontId="20" fillId="3" borderId="17" xfId="814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 applyProtection="1">
      <alignment horizontal="center" wrapText="1"/>
      <protection locked="0"/>
    </xf>
    <xf numFmtId="0" fontId="32" fillId="3" borderId="3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 applyProtection="1">
      <alignment horizontal="center"/>
      <protection locked="0"/>
    </xf>
    <xf numFmtId="0" fontId="21" fillId="18" borderId="0" xfId="176" applyNumberFormat="1" applyFont="1" applyFill="1" applyBorder="1" applyAlignment="1" applyProtection="1">
      <alignment horizontal="left" vertical="center" wrapText="1"/>
      <protection locked="0"/>
    </xf>
    <xf numFmtId="0" fontId="32" fillId="3" borderId="2" xfId="0" applyFont="1" applyFill="1" applyBorder="1" applyAlignment="1" applyProtection="1">
      <alignment horizontal="center" vertical="center" wrapText="1"/>
      <protection locked="0"/>
    </xf>
    <xf numFmtId="0" fontId="32" fillId="3" borderId="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32" fillId="3" borderId="3" xfId="0" applyFont="1" applyFill="1" applyBorder="1" applyAlignment="1" applyProtection="1">
      <alignment horizontal="center" vertical="center" wrapText="1"/>
      <protection locked="0"/>
    </xf>
    <xf numFmtId="0" fontId="32" fillId="3" borderId="4" xfId="0" applyFont="1" applyFill="1" applyBorder="1" applyAlignment="1" applyProtection="1">
      <alignment horizontal="center" vertical="center" wrapText="1"/>
      <protection locked="0"/>
    </xf>
    <xf numFmtId="0" fontId="20" fillId="3" borderId="10" xfId="0" applyFont="1" applyFill="1" applyBorder="1" applyAlignment="1" applyProtection="1">
      <alignment horizontal="center" vertical="center" wrapText="1"/>
      <protection locked="0"/>
    </xf>
    <xf numFmtId="0" fontId="20" fillId="3" borderId="11" xfId="0" applyFont="1" applyFill="1" applyBorder="1" applyAlignment="1" applyProtection="1">
      <alignment horizontal="center" vertical="center" wrapText="1"/>
      <protection locked="0"/>
    </xf>
    <xf numFmtId="0" fontId="20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167" fontId="20" fillId="3" borderId="10" xfId="2" applyNumberFormat="1" applyFont="1" applyFill="1" applyBorder="1" applyAlignment="1" applyProtection="1">
      <alignment horizontal="center" vertical="center"/>
      <protection locked="0"/>
    </xf>
    <xf numFmtId="167" fontId="20" fillId="3" borderId="11" xfId="2" applyNumberFormat="1" applyFont="1" applyFill="1" applyBorder="1" applyAlignment="1" applyProtection="1">
      <alignment horizontal="center" vertical="center"/>
      <protection locked="0"/>
    </xf>
    <xf numFmtId="167" fontId="20" fillId="3" borderId="12" xfId="2" applyNumberFormat="1" applyFont="1" applyFill="1" applyBorder="1" applyAlignment="1" applyProtection="1">
      <alignment horizontal="center" vertical="center"/>
      <protection locked="0"/>
    </xf>
    <xf numFmtId="167" fontId="20" fillId="3" borderId="10" xfId="2" applyNumberFormat="1" applyFont="1" applyFill="1" applyBorder="1" applyAlignment="1" applyProtection="1">
      <alignment horizontal="center" vertical="center" wrapText="1"/>
    </xf>
    <xf numFmtId="167" fontId="20" fillId="3" borderId="11" xfId="2" applyNumberFormat="1" applyFont="1" applyFill="1" applyBorder="1" applyAlignment="1" applyProtection="1">
      <alignment horizontal="center" vertical="center" wrapText="1"/>
    </xf>
    <xf numFmtId="167" fontId="20" fillId="3" borderId="12" xfId="2" applyNumberFormat="1" applyFont="1" applyFill="1" applyBorder="1" applyAlignment="1" applyProtection="1">
      <alignment horizontal="center" vertical="center" wrapText="1"/>
    </xf>
    <xf numFmtId="0" fontId="20" fillId="3" borderId="13" xfId="818" applyFont="1" applyFill="1" applyBorder="1" applyAlignment="1" applyProtection="1">
      <alignment horizontal="center" vertical="center" wrapText="1"/>
      <protection locked="0"/>
    </xf>
    <xf numFmtId="0" fontId="22" fillId="0" borderId="0" xfId="818" applyAlignment="1" applyProtection="1">
      <alignment horizontal="left" wrapText="1"/>
      <protection locked="0"/>
    </xf>
    <xf numFmtId="167" fontId="20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0" xfId="864" applyFont="1" applyFill="1" applyBorder="1" applyAlignment="1" applyProtection="1">
      <alignment horizontal="center" vertical="center" wrapText="1"/>
      <protection locked="0"/>
    </xf>
    <xf numFmtId="0" fontId="20" fillId="3" borderId="11" xfId="864" applyFont="1" applyFill="1" applyBorder="1" applyAlignment="1" applyProtection="1">
      <alignment horizontal="center" vertical="center" wrapText="1"/>
      <protection locked="0"/>
    </xf>
    <xf numFmtId="0" fontId="20" fillId="3" borderId="12" xfId="864" applyFont="1" applyFill="1" applyBorder="1" applyAlignment="1" applyProtection="1">
      <alignment horizontal="center" vertical="center" wrapText="1"/>
      <protection locked="0"/>
    </xf>
    <xf numFmtId="0" fontId="20" fillId="3" borderId="16" xfId="814" applyFont="1" applyFill="1" applyBorder="1" applyAlignment="1">
      <alignment horizontal="center" vertical="center"/>
    </xf>
    <xf numFmtId="0" fontId="20" fillId="3" borderId="17" xfId="814" applyFont="1" applyFill="1" applyBorder="1" applyAlignment="1">
      <alignment horizontal="center" vertical="center"/>
    </xf>
    <xf numFmtId="0" fontId="32" fillId="56" borderId="49" xfId="0" applyFont="1" applyFill="1" applyBorder="1" applyAlignment="1">
      <alignment horizontal="center" wrapText="1"/>
    </xf>
    <xf numFmtId="0" fontId="21" fillId="0" borderId="51" xfId="0" applyFont="1" applyBorder="1"/>
    <xf numFmtId="0" fontId="21" fillId="0" borderId="50" xfId="0" applyFont="1" applyBorder="1"/>
    <xf numFmtId="0" fontId="32" fillId="63" borderId="51" xfId="860" applyFont="1" applyFill="1" applyBorder="1" applyAlignment="1">
      <alignment horizontal="center" wrapText="1"/>
    </xf>
    <xf numFmtId="0" fontId="21" fillId="3" borderId="51" xfId="860" applyFont="1" applyFill="1" applyBorder="1"/>
    <xf numFmtId="0" fontId="21" fillId="3" borderId="50" xfId="860" applyFont="1" applyFill="1" applyBorder="1"/>
    <xf numFmtId="0" fontId="32" fillId="63" borderId="49" xfId="0" applyFont="1" applyFill="1" applyBorder="1" applyAlignment="1">
      <alignment horizontal="center"/>
    </xf>
    <xf numFmtId="0" fontId="32" fillId="63" borderId="50" xfId="0" applyFont="1" applyFill="1" applyBorder="1" applyAlignment="1">
      <alignment horizontal="center"/>
    </xf>
    <xf numFmtId="0" fontId="32" fillId="63" borderId="49" xfId="0" applyFont="1" applyFill="1" applyBorder="1" applyAlignment="1">
      <alignment horizontal="center" vertical="center"/>
    </xf>
    <xf numFmtId="0" fontId="32" fillId="63" borderId="5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20" fillId="60" borderId="13" xfId="1" applyFont="1" applyFill="1" applyBorder="1" applyAlignment="1" applyProtection="1">
      <alignment horizontal="center" vertical="center" wrapText="1"/>
      <protection locked="0"/>
    </xf>
    <xf numFmtId="0" fontId="21" fillId="4" borderId="0" xfId="891" applyFont="1" applyFill="1" applyAlignment="1">
      <alignment horizontal="left" vertical="top" wrapText="1"/>
    </xf>
    <xf numFmtId="0" fontId="20" fillId="3" borderId="16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12" xfId="1" applyFont="1" applyFill="1" applyBorder="1" applyAlignment="1">
      <alignment horizontal="center" vertical="center" wrapText="1"/>
    </xf>
    <xf numFmtId="49" fontId="83" fillId="3" borderId="61" xfId="0" applyNumberFormat="1" applyFont="1" applyFill="1" applyBorder="1" applyAlignment="1">
      <alignment horizontal="center" vertical="center" wrapText="1"/>
    </xf>
    <xf numFmtId="49" fontId="83" fillId="3" borderId="62" xfId="0" applyNumberFormat="1" applyFont="1" applyFill="1" applyBorder="1" applyAlignment="1">
      <alignment horizontal="center" vertical="center"/>
    </xf>
    <xf numFmtId="49" fontId="83" fillId="3" borderId="63" xfId="0" applyNumberFormat="1" applyFont="1" applyFill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 wrapText="1"/>
    </xf>
    <xf numFmtId="0" fontId="32" fillId="3" borderId="67" xfId="0" applyFont="1" applyFill="1" applyBorder="1" applyAlignment="1">
      <alignment horizontal="center" vertical="center" wrapText="1"/>
    </xf>
    <xf numFmtId="0" fontId="32" fillId="3" borderId="65" xfId="0" applyFont="1" applyFill="1" applyBorder="1" applyAlignment="1">
      <alignment horizontal="center" vertical="center" wrapText="1"/>
    </xf>
    <xf numFmtId="0" fontId="32" fillId="3" borderId="66" xfId="0" applyFont="1" applyFill="1" applyBorder="1" applyAlignment="1">
      <alignment horizontal="center" vertical="center" wrapText="1"/>
    </xf>
    <xf numFmtId="0" fontId="32" fillId="3" borderId="64" xfId="0" applyFont="1" applyFill="1" applyBorder="1" applyAlignment="1">
      <alignment horizontal="center" vertical="center"/>
    </xf>
    <xf numFmtId="0" fontId="32" fillId="3" borderId="67" xfId="0" applyFont="1" applyFill="1" applyBorder="1" applyAlignment="1">
      <alignment horizontal="center" vertical="center"/>
    </xf>
    <xf numFmtId="49" fontId="85" fillId="60" borderId="10" xfId="0" applyNumberFormat="1" applyFont="1" applyFill="1" applyBorder="1" applyAlignment="1">
      <alignment horizontal="center" vertical="top" wrapText="1"/>
    </xf>
    <xf numFmtId="49" fontId="85" fillId="60" borderId="11" xfId="0" applyNumberFormat="1" applyFont="1" applyFill="1" applyBorder="1" applyAlignment="1">
      <alignment horizontal="center" vertical="top"/>
    </xf>
    <xf numFmtId="49" fontId="85" fillId="60" borderId="12" xfId="0" applyNumberFormat="1" applyFont="1" applyFill="1" applyBorder="1" applyAlignment="1">
      <alignment horizontal="center" vertical="top"/>
    </xf>
    <xf numFmtId="0" fontId="85" fillId="4" borderId="5" xfId="0" applyFont="1" applyFill="1" applyBorder="1" applyAlignment="1">
      <alignment horizontal="center" vertical="center"/>
    </xf>
    <xf numFmtId="0" fontId="85" fillId="4" borderId="0" xfId="0" applyFont="1" applyFill="1" applyAlignment="1">
      <alignment horizontal="center" vertical="center"/>
    </xf>
    <xf numFmtId="0" fontId="85" fillId="4" borderId="6" xfId="0" applyFont="1" applyFill="1" applyBorder="1" applyAlignment="1">
      <alignment horizontal="center" vertical="center"/>
    </xf>
    <xf numFmtId="0" fontId="31" fillId="0" borderId="10" xfId="886" applyFont="1" applyBorder="1" applyAlignment="1">
      <alignment horizontal="left" vertical="center"/>
    </xf>
    <xf numFmtId="0" fontId="31" fillId="0" borderId="11" xfId="886" applyFont="1" applyBorder="1" applyAlignment="1">
      <alignment horizontal="left" vertical="center"/>
    </xf>
    <xf numFmtId="0" fontId="31" fillId="0" borderId="12" xfId="886" applyFont="1" applyBorder="1" applyAlignment="1">
      <alignment horizontal="left" vertical="center"/>
    </xf>
    <xf numFmtId="0" fontId="31" fillId="3" borderId="2" xfId="886" applyFont="1" applyFill="1" applyBorder="1" applyAlignment="1">
      <alignment horizontal="center" vertical="center"/>
    </xf>
    <xf numFmtId="0" fontId="31" fillId="3" borderId="3" xfId="886" applyFont="1" applyFill="1" applyBorder="1" applyAlignment="1">
      <alignment horizontal="center" vertical="center"/>
    </xf>
    <xf numFmtId="0" fontId="31" fillId="3" borderId="4" xfId="886" applyFont="1" applyFill="1" applyBorder="1" applyAlignment="1">
      <alignment horizontal="center" vertical="center"/>
    </xf>
    <xf numFmtId="0" fontId="31" fillId="3" borderId="5" xfId="886" applyFont="1" applyFill="1" applyBorder="1" applyAlignment="1">
      <alignment horizontal="center" vertical="center"/>
    </xf>
    <xf numFmtId="0" fontId="31" fillId="3" borderId="0" xfId="886" applyFont="1" applyFill="1" applyAlignment="1">
      <alignment horizontal="center" vertical="center"/>
    </xf>
    <xf numFmtId="0" fontId="31" fillId="3" borderId="6" xfId="886" applyFont="1" applyFill="1" applyBorder="1" applyAlignment="1">
      <alignment horizontal="center" vertical="center"/>
    </xf>
    <xf numFmtId="0" fontId="31" fillId="3" borderId="7" xfId="886" applyFont="1" applyFill="1" applyBorder="1" applyAlignment="1">
      <alignment horizontal="center" vertical="center"/>
    </xf>
    <xf numFmtId="0" fontId="31" fillId="3" borderId="8" xfId="886" applyFont="1" applyFill="1" applyBorder="1" applyAlignment="1">
      <alignment horizontal="center" vertical="center"/>
    </xf>
    <xf numFmtId="0" fontId="31" fillId="3" borderId="9" xfId="886" applyFont="1" applyFill="1" applyBorder="1" applyAlignment="1">
      <alignment horizontal="center" vertical="center"/>
    </xf>
    <xf numFmtId="0" fontId="94" fillId="0" borderId="0" xfId="886" applyFont="1" applyAlignment="1">
      <alignment horizontal="justify" vertical="center" wrapText="1"/>
    </xf>
    <xf numFmtId="0" fontId="31" fillId="69" borderId="2" xfId="886" applyFont="1" applyFill="1" applyBorder="1" applyAlignment="1">
      <alignment horizontal="center" vertical="center"/>
    </xf>
    <xf numFmtId="0" fontId="31" fillId="69" borderId="3" xfId="886" applyFont="1" applyFill="1" applyBorder="1" applyAlignment="1">
      <alignment horizontal="center" vertical="center"/>
    </xf>
    <xf numFmtId="0" fontId="31" fillId="69" borderId="4" xfId="886" applyFont="1" applyFill="1" applyBorder="1" applyAlignment="1">
      <alignment horizontal="center" vertical="center"/>
    </xf>
    <xf numFmtId="0" fontId="31" fillId="3" borderId="16" xfId="886" applyFont="1" applyFill="1" applyBorder="1" applyAlignment="1">
      <alignment horizontal="center" vertical="center"/>
    </xf>
    <xf numFmtId="0" fontId="31" fillId="3" borderId="17" xfId="886" applyFont="1" applyFill="1" applyBorder="1" applyAlignment="1">
      <alignment horizontal="center" vertical="center"/>
    </xf>
    <xf numFmtId="0" fontId="31" fillId="3" borderId="13" xfId="886" applyFont="1" applyFill="1" applyBorder="1" applyAlignment="1">
      <alignment horizontal="center" vertical="center"/>
    </xf>
    <xf numFmtId="0" fontId="31" fillId="0" borderId="10" xfId="886" applyFont="1" applyBorder="1" applyAlignment="1">
      <alignment horizontal="left" vertical="center" wrapText="1"/>
    </xf>
    <xf numFmtId="0" fontId="31" fillId="3" borderId="13" xfId="886" applyFont="1" applyFill="1" applyBorder="1" applyAlignment="1">
      <alignment horizontal="center" vertical="center" wrapText="1"/>
    </xf>
    <xf numFmtId="0" fontId="31" fillId="3" borderId="17" xfId="886" applyFont="1" applyFill="1" applyBorder="1" applyAlignment="1">
      <alignment horizontal="center" vertical="center" wrapText="1"/>
    </xf>
    <xf numFmtId="0" fontId="31" fillId="0" borderId="11" xfId="886" applyFont="1" applyBorder="1" applyAlignment="1">
      <alignment horizontal="left" vertical="center" wrapText="1"/>
    </xf>
    <xf numFmtId="0" fontId="31" fillId="0" borderId="12" xfId="886" applyFont="1" applyBorder="1" applyAlignment="1">
      <alignment horizontal="left" vertical="center" wrapText="1"/>
    </xf>
    <xf numFmtId="0" fontId="31" fillId="0" borderId="16" xfId="886" applyFont="1" applyBorder="1" applyAlignment="1">
      <alignment horizontal="left" vertical="center" wrapText="1"/>
    </xf>
    <xf numFmtId="0" fontId="31" fillId="0" borderId="16" xfId="886" applyFont="1" applyBorder="1" applyAlignment="1">
      <alignment horizontal="left" vertical="center"/>
    </xf>
    <xf numFmtId="0" fontId="31" fillId="3" borderId="12" xfId="886" applyFont="1" applyFill="1" applyBorder="1" applyAlignment="1">
      <alignment horizontal="center" vertical="center" wrapText="1"/>
    </xf>
    <xf numFmtId="0" fontId="32" fillId="0" borderId="11" xfId="814" applyFont="1" applyBorder="1" applyAlignment="1">
      <alignment horizontal="left" vertical="center" wrapText="1" indent="1"/>
    </xf>
    <xf numFmtId="0" fontId="32" fillId="0" borderId="12" xfId="814" applyFont="1" applyBorder="1" applyAlignment="1">
      <alignment horizontal="left" vertical="center" wrapText="1" indent="1"/>
    </xf>
    <xf numFmtId="0" fontId="20" fillId="60" borderId="10" xfId="814" applyFont="1" applyFill="1" applyBorder="1" applyAlignment="1" applyProtection="1">
      <alignment horizontal="center" vertical="center" wrapText="1"/>
      <protection locked="0"/>
    </xf>
    <xf numFmtId="0" fontId="20" fillId="60" borderId="11" xfId="814" applyFont="1" applyFill="1" applyBorder="1" applyAlignment="1" applyProtection="1">
      <alignment horizontal="center" vertical="center" wrapText="1"/>
      <protection locked="0"/>
    </xf>
    <xf numFmtId="0" fontId="20" fillId="60" borderId="12" xfId="814" applyFont="1" applyFill="1" applyBorder="1" applyAlignment="1" applyProtection="1">
      <alignment horizontal="center" vertical="center" wrapText="1"/>
      <protection locked="0"/>
    </xf>
    <xf numFmtId="0" fontId="20" fillId="0" borderId="11" xfId="814" applyFont="1" applyBorder="1" applyAlignment="1">
      <alignment vertical="center"/>
    </xf>
    <xf numFmtId="0" fontId="20" fillId="0" borderId="12" xfId="814" applyFont="1" applyBorder="1" applyAlignment="1">
      <alignment vertical="center"/>
    </xf>
    <xf numFmtId="0" fontId="32" fillId="0" borderId="11" xfId="814" applyFont="1" applyBorder="1" applyAlignment="1">
      <alignment horizontal="left" vertical="center" wrapText="1"/>
    </xf>
    <xf numFmtId="0" fontId="32" fillId="0" borderId="12" xfId="814" applyFont="1" applyBorder="1" applyAlignment="1">
      <alignment horizontal="left" vertical="center" wrapText="1"/>
    </xf>
    <xf numFmtId="0" fontId="100" fillId="0" borderId="11" xfId="814" applyFont="1" applyBorder="1" applyAlignment="1">
      <alignment horizontal="left" vertical="center" wrapText="1" indent="2"/>
    </xf>
    <xf numFmtId="0" fontId="100" fillId="0" borderId="12" xfId="814" applyFont="1" applyBorder="1" applyAlignment="1">
      <alignment horizontal="left" vertical="center" wrapText="1" indent="2"/>
    </xf>
    <xf numFmtId="0" fontId="20" fillId="62" borderId="7" xfId="874" applyFont="1" applyFill="1" applyBorder="1" applyAlignment="1">
      <alignment horizontal="center" vertical="center"/>
    </xf>
    <xf numFmtId="0" fontId="20" fillId="62" borderId="8" xfId="874" applyFont="1" applyFill="1" applyBorder="1" applyAlignment="1">
      <alignment horizontal="center" vertical="center"/>
    </xf>
    <xf numFmtId="0" fontId="70" fillId="62" borderId="0" xfId="874" applyFont="1" applyFill="1" applyAlignment="1">
      <alignment horizontal="center" vertical="center" wrapText="1"/>
    </xf>
    <xf numFmtId="0" fontId="70" fillId="62" borderId="0" xfId="874" applyFont="1" applyFill="1" applyAlignment="1">
      <alignment horizontal="center" vertical="center"/>
    </xf>
    <xf numFmtId="0" fontId="32" fillId="60" borderId="18" xfId="875" applyFont="1" applyFill="1" applyBorder="1" applyAlignment="1">
      <alignment horizontal="center" vertical="center"/>
    </xf>
    <xf numFmtId="0" fontId="32" fillId="60" borderId="17" xfId="875" applyFont="1" applyFill="1" applyBorder="1" applyAlignment="1">
      <alignment horizontal="center" vertical="center"/>
    </xf>
    <xf numFmtId="0" fontId="32" fillId="60" borderId="10" xfId="875" applyFont="1" applyFill="1" applyBorder="1" applyAlignment="1">
      <alignment horizontal="center" vertical="center" wrapText="1"/>
    </xf>
    <xf numFmtId="0" fontId="32" fillId="60" borderId="11" xfId="875" applyFont="1" applyFill="1" applyBorder="1" applyAlignment="1">
      <alignment horizontal="center" vertical="center" wrapText="1"/>
    </xf>
    <xf numFmtId="0" fontId="32" fillId="60" borderId="12" xfId="875" applyFont="1" applyFill="1" applyBorder="1" applyAlignment="1">
      <alignment horizontal="center" vertical="center" wrapText="1"/>
    </xf>
    <xf numFmtId="0" fontId="32" fillId="60" borderId="16" xfId="875" applyFont="1" applyFill="1" applyBorder="1" applyAlignment="1">
      <alignment horizontal="center" vertical="center"/>
    </xf>
    <xf numFmtId="0" fontId="70" fillId="60" borderId="77" xfId="875" applyFont="1" applyFill="1" applyBorder="1" applyAlignment="1">
      <alignment horizontal="center" vertical="center"/>
    </xf>
    <xf numFmtId="0" fontId="70" fillId="60" borderId="13" xfId="875" applyFont="1" applyFill="1" applyBorder="1" applyAlignment="1">
      <alignment horizontal="center" vertical="center" wrapText="1"/>
    </xf>
    <xf numFmtId="0" fontId="70" fillId="60" borderId="71" xfId="875" applyFont="1" applyFill="1" applyBorder="1" applyAlignment="1">
      <alignment horizontal="center" vertical="center" wrapText="1"/>
    </xf>
    <xf numFmtId="0" fontId="70" fillId="60" borderId="72" xfId="875" applyFont="1" applyFill="1" applyBorder="1" applyAlignment="1">
      <alignment horizontal="center" vertical="center" wrapText="1"/>
    </xf>
    <xf numFmtId="0" fontId="70" fillId="60" borderId="73" xfId="875" applyFont="1" applyFill="1" applyBorder="1" applyAlignment="1">
      <alignment horizontal="center" vertical="center" wrapText="1"/>
    </xf>
    <xf numFmtId="0" fontId="70" fillId="60" borderId="74" xfId="875" applyFont="1" applyFill="1" applyBorder="1" applyAlignment="1">
      <alignment horizontal="center" vertical="center"/>
    </xf>
    <xf numFmtId="0" fontId="70" fillId="60" borderId="18" xfId="875" applyFont="1" applyFill="1" applyBorder="1" applyAlignment="1">
      <alignment horizontal="center" vertical="center"/>
    </xf>
    <xf numFmtId="0" fontId="70" fillId="60" borderId="75" xfId="875" applyFont="1" applyFill="1" applyBorder="1" applyAlignment="1">
      <alignment horizontal="center" vertical="center"/>
    </xf>
    <xf numFmtId="0" fontId="70" fillId="60" borderId="54" xfId="875" applyFont="1" applyFill="1" applyBorder="1" applyAlignment="1">
      <alignment horizontal="center" vertical="center"/>
    </xf>
    <xf numFmtId="0" fontId="70" fillId="60" borderId="17" xfId="875" applyFont="1" applyFill="1" applyBorder="1" applyAlignment="1">
      <alignment horizontal="center" vertical="center"/>
    </xf>
    <xf numFmtId="0" fontId="70" fillId="60" borderId="76" xfId="875" applyFont="1" applyFill="1" applyBorder="1" applyAlignment="1">
      <alignment horizontal="center" vertical="center"/>
    </xf>
  </cellXfs>
  <cellStyles count="892">
    <cellStyle name="=C:\WINNT\SYSTEM32\COMMAND.COM" xfId="23" xr:uid="{00000000-0005-0000-0000-000000000000}"/>
    <cellStyle name="20% - Énfasis1 2" xfId="182" xr:uid="{00000000-0005-0000-0000-000001000000}"/>
    <cellStyle name="20% - Énfasis1 2 2" xfId="183" xr:uid="{00000000-0005-0000-0000-000002000000}"/>
    <cellStyle name="20% - Énfasis1 2 2 2" xfId="184" xr:uid="{00000000-0005-0000-0000-000003000000}"/>
    <cellStyle name="20% - Énfasis1 2 3" xfId="185" xr:uid="{00000000-0005-0000-0000-000004000000}"/>
    <cellStyle name="20% - Énfasis1 3" xfId="186" xr:uid="{00000000-0005-0000-0000-000005000000}"/>
    <cellStyle name="20% - Énfasis1 3 2" xfId="187" xr:uid="{00000000-0005-0000-0000-000006000000}"/>
    <cellStyle name="20% - Énfasis1 4" xfId="188" xr:uid="{00000000-0005-0000-0000-000007000000}"/>
    <cellStyle name="20% - Énfasis1 4 2" xfId="189" xr:uid="{00000000-0005-0000-0000-000008000000}"/>
    <cellStyle name="20% - Énfasis1 5" xfId="190" xr:uid="{00000000-0005-0000-0000-000009000000}"/>
    <cellStyle name="20% - Énfasis2 2" xfId="191" xr:uid="{00000000-0005-0000-0000-00000A000000}"/>
    <cellStyle name="20% - Énfasis2 2 2" xfId="192" xr:uid="{00000000-0005-0000-0000-00000B000000}"/>
    <cellStyle name="20% - Énfasis2 2 2 2" xfId="193" xr:uid="{00000000-0005-0000-0000-00000C000000}"/>
    <cellStyle name="20% - Énfasis2 2 3" xfId="194" xr:uid="{00000000-0005-0000-0000-00000D000000}"/>
    <cellStyle name="20% - Énfasis2 3" xfId="195" xr:uid="{00000000-0005-0000-0000-00000E000000}"/>
    <cellStyle name="20% - Énfasis2 3 2" xfId="196" xr:uid="{00000000-0005-0000-0000-00000F000000}"/>
    <cellStyle name="20% - Énfasis2 4" xfId="197" xr:uid="{00000000-0005-0000-0000-000010000000}"/>
    <cellStyle name="20% - Énfasis2 4 2" xfId="198" xr:uid="{00000000-0005-0000-0000-000011000000}"/>
    <cellStyle name="20% - Énfasis2 5" xfId="199" xr:uid="{00000000-0005-0000-0000-000012000000}"/>
    <cellStyle name="20% - Énfasis3 2" xfId="200" xr:uid="{00000000-0005-0000-0000-000013000000}"/>
    <cellStyle name="20% - Énfasis3 2 2" xfId="201" xr:uid="{00000000-0005-0000-0000-000014000000}"/>
    <cellStyle name="20% - Énfasis3 2 2 2" xfId="202" xr:uid="{00000000-0005-0000-0000-000015000000}"/>
    <cellStyle name="20% - Énfasis3 2 3" xfId="203" xr:uid="{00000000-0005-0000-0000-000016000000}"/>
    <cellStyle name="20% - Énfasis3 3" xfId="204" xr:uid="{00000000-0005-0000-0000-000017000000}"/>
    <cellStyle name="20% - Énfasis3 3 2" xfId="205" xr:uid="{00000000-0005-0000-0000-000018000000}"/>
    <cellStyle name="20% - Énfasis3 4" xfId="206" xr:uid="{00000000-0005-0000-0000-000019000000}"/>
    <cellStyle name="20% - Énfasis3 4 2" xfId="207" xr:uid="{00000000-0005-0000-0000-00001A000000}"/>
    <cellStyle name="20% - Énfasis3 5" xfId="208" xr:uid="{00000000-0005-0000-0000-00001B000000}"/>
    <cellStyle name="20% - Énfasis4 2" xfId="209" xr:uid="{00000000-0005-0000-0000-00001C000000}"/>
    <cellStyle name="20% - Énfasis4 2 2" xfId="210" xr:uid="{00000000-0005-0000-0000-00001D000000}"/>
    <cellStyle name="20% - Énfasis4 2 2 2" xfId="211" xr:uid="{00000000-0005-0000-0000-00001E000000}"/>
    <cellStyle name="20% - Énfasis4 2 3" xfId="212" xr:uid="{00000000-0005-0000-0000-00001F000000}"/>
    <cellStyle name="20% - Énfasis4 3" xfId="213" xr:uid="{00000000-0005-0000-0000-000020000000}"/>
    <cellStyle name="20% - Énfasis4 3 2" xfId="214" xr:uid="{00000000-0005-0000-0000-000021000000}"/>
    <cellStyle name="20% - Énfasis4 4" xfId="215" xr:uid="{00000000-0005-0000-0000-000022000000}"/>
    <cellStyle name="20% - Énfasis4 4 2" xfId="216" xr:uid="{00000000-0005-0000-0000-000023000000}"/>
    <cellStyle name="20% - Énfasis4 5" xfId="217" xr:uid="{00000000-0005-0000-0000-000024000000}"/>
    <cellStyle name="20% - Énfasis5 2" xfId="218" xr:uid="{00000000-0005-0000-0000-000025000000}"/>
    <cellStyle name="20% - Énfasis5 2 2" xfId="219" xr:uid="{00000000-0005-0000-0000-000026000000}"/>
    <cellStyle name="20% - Énfasis5 2 2 2" xfId="220" xr:uid="{00000000-0005-0000-0000-000027000000}"/>
    <cellStyle name="20% - Énfasis5 2 3" xfId="221" xr:uid="{00000000-0005-0000-0000-000028000000}"/>
    <cellStyle name="20% - Énfasis5 3" xfId="222" xr:uid="{00000000-0005-0000-0000-000029000000}"/>
    <cellStyle name="20% - Énfasis5 3 2" xfId="223" xr:uid="{00000000-0005-0000-0000-00002A000000}"/>
    <cellStyle name="20% - Énfasis5 4" xfId="224" xr:uid="{00000000-0005-0000-0000-00002B000000}"/>
    <cellStyle name="20% - Énfasis5 4 2" xfId="225" xr:uid="{00000000-0005-0000-0000-00002C000000}"/>
    <cellStyle name="20% - Énfasis5 5" xfId="226" xr:uid="{00000000-0005-0000-0000-00002D000000}"/>
    <cellStyle name="20% - Énfasis6 2" xfId="227" xr:uid="{00000000-0005-0000-0000-00002E000000}"/>
    <cellStyle name="20% - Énfasis6 2 2" xfId="228" xr:uid="{00000000-0005-0000-0000-00002F000000}"/>
    <cellStyle name="20% - Énfasis6 2 2 2" xfId="229" xr:uid="{00000000-0005-0000-0000-000030000000}"/>
    <cellStyle name="20% - Énfasis6 2 3" xfId="230" xr:uid="{00000000-0005-0000-0000-000031000000}"/>
    <cellStyle name="20% - Énfasis6 3" xfId="231" xr:uid="{00000000-0005-0000-0000-000032000000}"/>
    <cellStyle name="20% - Énfasis6 3 2" xfId="232" xr:uid="{00000000-0005-0000-0000-000033000000}"/>
    <cellStyle name="20% - Énfasis6 4" xfId="233" xr:uid="{00000000-0005-0000-0000-000034000000}"/>
    <cellStyle name="20% - Énfasis6 4 2" xfId="234" xr:uid="{00000000-0005-0000-0000-000035000000}"/>
    <cellStyle name="20% - Énfasis6 5" xfId="235" xr:uid="{00000000-0005-0000-0000-000036000000}"/>
    <cellStyle name="40% - Énfasis1 2" xfId="236" xr:uid="{00000000-0005-0000-0000-000037000000}"/>
    <cellStyle name="40% - Énfasis1 2 2" xfId="237" xr:uid="{00000000-0005-0000-0000-000038000000}"/>
    <cellStyle name="40% - Énfasis1 2 2 2" xfId="238" xr:uid="{00000000-0005-0000-0000-000039000000}"/>
    <cellStyle name="40% - Énfasis1 2 3" xfId="239" xr:uid="{00000000-0005-0000-0000-00003A000000}"/>
    <cellStyle name="40% - Énfasis1 3" xfId="240" xr:uid="{00000000-0005-0000-0000-00003B000000}"/>
    <cellStyle name="40% - Énfasis1 3 2" xfId="241" xr:uid="{00000000-0005-0000-0000-00003C000000}"/>
    <cellStyle name="40% - Énfasis1 4" xfId="242" xr:uid="{00000000-0005-0000-0000-00003D000000}"/>
    <cellStyle name="40% - Énfasis1 4 2" xfId="243" xr:uid="{00000000-0005-0000-0000-00003E000000}"/>
    <cellStyle name="40% - Énfasis1 5" xfId="244" xr:uid="{00000000-0005-0000-0000-00003F000000}"/>
    <cellStyle name="40% - Énfasis2 2" xfId="245" xr:uid="{00000000-0005-0000-0000-000040000000}"/>
    <cellStyle name="40% - Énfasis2 2 2" xfId="246" xr:uid="{00000000-0005-0000-0000-000041000000}"/>
    <cellStyle name="40% - Énfasis2 2 2 2" xfId="247" xr:uid="{00000000-0005-0000-0000-000042000000}"/>
    <cellStyle name="40% - Énfasis2 2 3" xfId="248" xr:uid="{00000000-0005-0000-0000-000043000000}"/>
    <cellStyle name="40% - Énfasis2 3" xfId="249" xr:uid="{00000000-0005-0000-0000-000044000000}"/>
    <cellStyle name="40% - Énfasis2 3 2" xfId="250" xr:uid="{00000000-0005-0000-0000-000045000000}"/>
    <cellStyle name="40% - Énfasis2 4" xfId="251" xr:uid="{00000000-0005-0000-0000-000046000000}"/>
    <cellStyle name="40% - Énfasis2 4 2" xfId="252" xr:uid="{00000000-0005-0000-0000-000047000000}"/>
    <cellStyle name="40% - Énfasis2 5" xfId="253" xr:uid="{00000000-0005-0000-0000-000048000000}"/>
    <cellStyle name="40% - Énfasis3 2" xfId="254" xr:uid="{00000000-0005-0000-0000-000049000000}"/>
    <cellStyle name="40% - Énfasis3 2 2" xfId="255" xr:uid="{00000000-0005-0000-0000-00004A000000}"/>
    <cellStyle name="40% - Énfasis3 2 2 2" xfId="256" xr:uid="{00000000-0005-0000-0000-00004B000000}"/>
    <cellStyle name="40% - Énfasis3 2 3" xfId="257" xr:uid="{00000000-0005-0000-0000-00004C000000}"/>
    <cellStyle name="40% - Énfasis3 3" xfId="258" xr:uid="{00000000-0005-0000-0000-00004D000000}"/>
    <cellStyle name="40% - Énfasis3 3 2" xfId="259" xr:uid="{00000000-0005-0000-0000-00004E000000}"/>
    <cellStyle name="40% - Énfasis3 4" xfId="260" xr:uid="{00000000-0005-0000-0000-00004F000000}"/>
    <cellStyle name="40% - Énfasis3 4 2" xfId="261" xr:uid="{00000000-0005-0000-0000-000050000000}"/>
    <cellStyle name="40% - Énfasis3 5" xfId="262" xr:uid="{00000000-0005-0000-0000-000051000000}"/>
    <cellStyle name="40% - Énfasis4 2" xfId="263" xr:uid="{00000000-0005-0000-0000-000052000000}"/>
    <cellStyle name="40% - Énfasis4 2 2" xfId="264" xr:uid="{00000000-0005-0000-0000-000053000000}"/>
    <cellStyle name="40% - Énfasis4 2 2 2" xfId="265" xr:uid="{00000000-0005-0000-0000-000054000000}"/>
    <cellStyle name="40% - Énfasis4 2 3" xfId="266" xr:uid="{00000000-0005-0000-0000-000055000000}"/>
    <cellStyle name="40% - Énfasis4 3" xfId="267" xr:uid="{00000000-0005-0000-0000-000056000000}"/>
    <cellStyle name="40% - Énfasis4 3 2" xfId="268" xr:uid="{00000000-0005-0000-0000-000057000000}"/>
    <cellStyle name="40% - Énfasis4 4" xfId="269" xr:uid="{00000000-0005-0000-0000-000058000000}"/>
    <cellStyle name="40% - Énfasis4 4 2" xfId="270" xr:uid="{00000000-0005-0000-0000-000059000000}"/>
    <cellStyle name="40% - Énfasis4 5" xfId="271" xr:uid="{00000000-0005-0000-0000-00005A000000}"/>
    <cellStyle name="40% - Énfasis5 2" xfId="272" xr:uid="{00000000-0005-0000-0000-00005B000000}"/>
    <cellStyle name="40% - Énfasis5 2 2" xfId="273" xr:uid="{00000000-0005-0000-0000-00005C000000}"/>
    <cellStyle name="40% - Énfasis5 2 2 2" xfId="274" xr:uid="{00000000-0005-0000-0000-00005D000000}"/>
    <cellStyle name="40% - Énfasis5 2 3" xfId="275" xr:uid="{00000000-0005-0000-0000-00005E000000}"/>
    <cellStyle name="40% - Énfasis5 3" xfId="276" xr:uid="{00000000-0005-0000-0000-00005F000000}"/>
    <cellStyle name="40% - Énfasis5 3 2" xfId="277" xr:uid="{00000000-0005-0000-0000-000060000000}"/>
    <cellStyle name="40% - Énfasis5 4" xfId="278" xr:uid="{00000000-0005-0000-0000-000061000000}"/>
    <cellStyle name="40% - Énfasis5 4 2" xfId="279" xr:uid="{00000000-0005-0000-0000-000062000000}"/>
    <cellStyle name="40% - Énfasis5 5" xfId="280" xr:uid="{00000000-0005-0000-0000-000063000000}"/>
    <cellStyle name="40% - Énfasis6 2" xfId="281" xr:uid="{00000000-0005-0000-0000-000064000000}"/>
    <cellStyle name="40% - Énfasis6 2 2" xfId="282" xr:uid="{00000000-0005-0000-0000-000065000000}"/>
    <cellStyle name="40% - Énfasis6 2 2 2" xfId="283" xr:uid="{00000000-0005-0000-0000-000066000000}"/>
    <cellStyle name="40% - Énfasis6 2 3" xfId="284" xr:uid="{00000000-0005-0000-0000-000067000000}"/>
    <cellStyle name="40% - Énfasis6 3" xfId="285" xr:uid="{00000000-0005-0000-0000-000068000000}"/>
    <cellStyle name="40% - Énfasis6 3 2" xfId="286" xr:uid="{00000000-0005-0000-0000-000069000000}"/>
    <cellStyle name="40% - Énfasis6 4" xfId="287" xr:uid="{00000000-0005-0000-0000-00006A000000}"/>
    <cellStyle name="40% - Énfasis6 4 2" xfId="288" xr:uid="{00000000-0005-0000-0000-00006B000000}"/>
    <cellStyle name="40% - Énfasis6 5" xfId="289" xr:uid="{00000000-0005-0000-0000-00006C000000}"/>
    <cellStyle name="Buena 2" xfId="290" xr:uid="{00000000-0005-0000-0000-00006D000000}"/>
    <cellStyle name="Cálculo 2" xfId="291" xr:uid="{00000000-0005-0000-0000-00006E000000}"/>
    <cellStyle name="Celda de comprobación 2" xfId="292" xr:uid="{00000000-0005-0000-0000-00006F000000}"/>
    <cellStyle name="Celda vinculada 2" xfId="293" xr:uid="{00000000-0005-0000-0000-000070000000}"/>
    <cellStyle name="Encabezado 4 2" xfId="294" xr:uid="{00000000-0005-0000-0000-000071000000}"/>
    <cellStyle name="Entrada 2" xfId="295" xr:uid="{00000000-0005-0000-0000-000072000000}"/>
    <cellStyle name="Euro" xfId="4" xr:uid="{00000000-0005-0000-0000-000073000000}"/>
    <cellStyle name="Fecha" xfId="25" xr:uid="{00000000-0005-0000-0000-000074000000}"/>
    <cellStyle name="Fijo" xfId="26" xr:uid="{00000000-0005-0000-0000-000075000000}"/>
    <cellStyle name="HEADING1" xfId="27" xr:uid="{00000000-0005-0000-0000-000076000000}"/>
    <cellStyle name="HEADING2" xfId="28" xr:uid="{00000000-0005-0000-0000-000077000000}"/>
    <cellStyle name="Hipervínculo" xfId="861" builtinId="8"/>
    <cellStyle name="Hipervínculo 2" xfId="863" xr:uid="{00000000-0005-0000-0000-000079000000}"/>
    <cellStyle name="Hipervínculo 2 2" xfId="876" xr:uid="{00000000-0005-0000-0000-00007A000000}"/>
    <cellStyle name="Incorrecto 2" xfId="296" xr:uid="{00000000-0005-0000-0000-00007B000000}"/>
    <cellStyle name="Millares" xfId="172" builtinId="3"/>
    <cellStyle name="Millares 10" xfId="179" xr:uid="{00000000-0005-0000-0000-00007D000000}"/>
    <cellStyle name="Millares 11" xfId="866" xr:uid="{00000000-0005-0000-0000-00007E000000}"/>
    <cellStyle name="Millares 12" xfId="29" xr:uid="{00000000-0005-0000-0000-00007F000000}"/>
    <cellStyle name="Millares 13" xfId="30" xr:uid="{00000000-0005-0000-0000-000080000000}"/>
    <cellStyle name="Millares 14" xfId="31" xr:uid="{00000000-0005-0000-0000-000081000000}"/>
    <cellStyle name="Millares 15" xfId="32" xr:uid="{00000000-0005-0000-0000-000082000000}"/>
    <cellStyle name="Millares 15 2" xfId="297" xr:uid="{00000000-0005-0000-0000-000083000000}"/>
    <cellStyle name="Millares 15 2 2" xfId="298" xr:uid="{00000000-0005-0000-0000-000084000000}"/>
    <cellStyle name="Millares 15 3" xfId="299" xr:uid="{00000000-0005-0000-0000-000085000000}"/>
    <cellStyle name="Millares 16" xfId="870" xr:uid="{00000000-0005-0000-0000-000086000000}"/>
    <cellStyle name="Millares 17" xfId="883" xr:uid="{00000000-0005-0000-0000-000087000000}"/>
    <cellStyle name="Millares 18" xfId="887" xr:uid="{00000000-0005-0000-0000-000088000000}"/>
    <cellStyle name="Millares 2" xfId="2" xr:uid="{00000000-0005-0000-0000-000089000000}"/>
    <cellStyle name="Millares 2 10" xfId="33" xr:uid="{00000000-0005-0000-0000-00008A000000}"/>
    <cellStyle name="Millares 2 11" xfId="34" xr:uid="{00000000-0005-0000-0000-00008B000000}"/>
    <cellStyle name="Millares 2 12" xfId="35" xr:uid="{00000000-0005-0000-0000-00008C000000}"/>
    <cellStyle name="Millares 2 13" xfId="36" xr:uid="{00000000-0005-0000-0000-00008D000000}"/>
    <cellStyle name="Millares 2 14" xfId="37" xr:uid="{00000000-0005-0000-0000-00008E000000}"/>
    <cellStyle name="Millares 2 15" xfId="38" xr:uid="{00000000-0005-0000-0000-00008F000000}"/>
    <cellStyle name="Millares 2 16" xfId="39" xr:uid="{00000000-0005-0000-0000-000090000000}"/>
    <cellStyle name="Millares 2 16 2" xfId="40" xr:uid="{00000000-0005-0000-0000-000091000000}"/>
    <cellStyle name="Millares 2 17" xfId="41" xr:uid="{00000000-0005-0000-0000-000092000000}"/>
    <cellStyle name="Millares 2 18" xfId="42" xr:uid="{00000000-0005-0000-0000-000093000000}"/>
    <cellStyle name="Millares 2 18 2" xfId="43" xr:uid="{00000000-0005-0000-0000-000094000000}"/>
    <cellStyle name="Millares 2 19" xfId="44" xr:uid="{00000000-0005-0000-0000-000095000000}"/>
    <cellStyle name="Millares 2 2" xfId="5" xr:uid="{00000000-0005-0000-0000-000096000000}"/>
    <cellStyle name="Millares 2 2 2" xfId="45" xr:uid="{00000000-0005-0000-0000-000097000000}"/>
    <cellStyle name="Millares 2 2 2 2" xfId="181" xr:uid="{00000000-0005-0000-0000-000098000000}"/>
    <cellStyle name="Millares 2 2 3" xfId="46" xr:uid="{00000000-0005-0000-0000-000099000000}"/>
    <cellStyle name="Millares 2 2 4" xfId="47" xr:uid="{00000000-0005-0000-0000-00009A000000}"/>
    <cellStyle name="Millares 2 2 5" xfId="48" xr:uid="{00000000-0005-0000-0000-00009B000000}"/>
    <cellStyle name="Millares 2 2 6" xfId="177" xr:uid="{00000000-0005-0000-0000-00009C000000}"/>
    <cellStyle name="Millares 2 2 7" xfId="851" xr:uid="{00000000-0005-0000-0000-00009D000000}"/>
    <cellStyle name="Millares 2 20" xfId="49" xr:uid="{00000000-0005-0000-0000-00009E000000}"/>
    <cellStyle name="Millares 2 21" xfId="50" xr:uid="{00000000-0005-0000-0000-00009F000000}"/>
    <cellStyle name="Millares 2 22" xfId="836" xr:uid="{00000000-0005-0000-0000-0000A0000000}"/>
    <cellStyle name="Millares 2 23" xfId="844" xr:uid="{00000000-0005-0000-0000-0000A1000000}"/>
    <cellStyle name="Millares 2 24" xfId="850" xr:uid="{00000000-0005-0000-0000-0000A2000000}"/>
    <cellStyle name="Millares 2 25" xfId="882" xr:uid="{00000000-0005-0000-0000-0000A3000000}"/>
    <cellStyle name="Millares 2 3" xfId="6" xr:uid="{00000000-0005-0000-0000-0000A4000000}"/>
    <cellStyle name="Millares 2 3 2" xfId="51" xr:uid="{00000000-0005-0000-0000-0000A5000000}"/>
    <cellStyle name="Millares 2 3 3" xfId="52" xr:uid="{00000000-0005-0000-0000-0000A6000000}"/>
    <cellStyle name="Millares 2 3 4" xfId="53" xr:uid="{00000000-0005-0000-0000-0000A7000000}"/>
    <cellStyle name="Millares 2 3 5" xfId="54" xr:uid="{00000000-0005-0000-0000-0000A8000000}"/>
    <cellStyle name="Millares 2 3 6" xfId="852" xr:uid="{00000000-0005-0000-0000-0000A9000000}"/>
    <cellStyle name="Millares 2 4" xfId="3" xr:uid="{00000000-0005-0000-0000-0000AA000000}"/>
    <cellStyle name="Millares 2 4 2" xfId="55" xr:uid="{00000000-0005-0000-0000-0000AB000000}"/>
    <cellStyle name="Millares 2 4 2 2" xfId="56" xr:uid="{00000000-0005-0000-0000-0000AC000000}"/>
    <cellStyle name="Millares 2 4 2 3" xfId="822" xr:uid="{00000000-0005-0000-0000-0000AD000000}"/>
    <cellStyle name="Millares 2 4 3" xfId="821" xr:uid="{00000000-0005-0000-0000-0000AE000000}"/>
    <cellStyle name="Millares 2 4 4" xfId="842" xr:uid="{00000000-0005-0000-0000-0000AF000000}"/>
    <cellStyle name="Millares 2 5" xfId="22" xr:uid="{00000000-0005-0000-0000-0000B0000000}"/>
    <cellStyle name="Millares 2 6" xfId="57" xr:uid="{00000000-0005-0000-0000-0000B1000000}"/>
    <cellStyle name="Millares 2 7" xfId="58" xr:uid="{00000000-0005-0000-0000-0000B2000000}"/>
    <cellStyle name="Millares 2 8" xfId="59" xr:uid="{00000000-0005-0000-0000-0000B3000000}"/>
    <cellStyle name="Millares 2 9" xfId="60" xr:uid="{00000000-0005-0000-0000-0000B4000000}"/>
    <cellStyle name="Millares 3" xfId="7" xr:uid="{00000000-0005-0000-0000-0000B5000000}"/>
    <cellStyle name="Millares 3 10" xfId="823" xr:uid="{00000000-0005-0000-0000-0000B6000000}"/>
    <cellStyle name="Millares 3 11" xfId="837" xr:uid="{00000000-0005-0000-0000-0000B7000000}"/>
    <cellStyle name="Millares 3 12" xfId="845" xr:uid="{00000000-0005-0000-0000-0000B8000000}"/>
    <cellStyle name="Millares 3 13" xfId="853" xr:uid="{00000000-0005-0000-0000-0000B9000000}"/>
    <cellStyle name="Millares 3 14" xfId="865" xr:uid="{00000000-0005-0000-0000-0000BA000000}"/>
    <cellStyle name="Millares 3 15" xfId="878" xr:uid="{00000000-0005-0000-0000-0000BB000000}"/>
    <cellStyle name="Millares 3 2" xfId="8" xr:uid="{00000000-0005-0000-0000-0000BC000000}"/>
    <cellStyle name="Millares 3 2 2" xfId="61" xr:uid="{00000000-0005-0000-0000-0000BD000000}"/>
    <cellStyle name="Millares 3 2 2 2" xfId="62" xr:uid="{00000000-0005-0000-0000-0000BE000000}"/>
    <cellStyle name="Millares 3 3" xfId="63" xr:uid="{00000000-0005-0000-0000-0000BF000000}"/>
    <cellStyle name="Millares 3 3 2" xfId="815" xr:uid="{00000000-0005-0000-0000-0000C0000000}"/>
    <cellStyle name="Millares 3 4" xfId="64" xr:uid="{00000000-0005-0000-0000-0000C1000000}"/>
    <cellStyle name="Millares 3 5" xfId="65" xr:uid="{00000000-0005-0000-0000-0000C2000000}"/>
    <cellStyle name="Millares 3 6" xfId="66" xr:uid="{00000000-0005-0000-0000-0000C3000000}"/>
    <cellStyle name="Millares 3 6 2" xfId="67" xr:uid="{00000000-0005-0000-0000-0000C4000000}"/>
    <cellStyle name="Millares 3 7" xfId="68" xr:uid="{00000000-0005-0000-0000-0000C5000000}"/>
    <cellStyle name="Millares 3 8" xfId="69" xr:uid="{00000000-0005-0000-0000-0000C6000000}"/>
    <cellStyle name="Millares 3 9" xfId="70" xr:uid="{00000000-0005-0000-0000-0000C7000000}"/>
    <cellStyle name="Millares 4" xfId="24" xr:uid="{00000000-0005-0000-0000-0000C8000000}"/>
    <cellStyle name="Millares 4 2" xfId="71" xr:uid="{00000000-0005-0000-0000-0000C9000000}"/>
    <cellStyle name="Millares 4 2 2" xfId="173" xr:uid="{00000000-0005-0000-0000-0000CA000000}"/>
    <cellStyle name="Millares 4 2 2 2" xfId="300" xr:uid="{00000000-0005-0000-0000-0000CB000000}"/>
    <cellStyle name="Millares 4 2 3" xfId="301" xr:uid="{00000000-0005-0000-0000-0000CC000000}"/>
    <cellStyle name="Millares 4 3" xfId="302" xr:uid="{00000000-0005-0000-0000-0000CD000000}"/>
    <cellStyle name="Millares 4 3 2" xfId="303" xr:uid="{00000000-0005-0000-0000-0000CE000000}"/>
    <cellStyle name="Millares 4 4" xfId="304" xr:uid="{00000000-0005-0000-0000-0000CF000000}"/>
    <cellStyle name="Millares 5" xfId="72" xr:uid="{00000000-0005-0000-0000-0000D0000000}"/>
    <cellStyle name="Millares 5 2" xfId="73" xr:uid="{00000000-0005-0000-0000-0000D1000000}"/>
    <cellStyle name="Millares 5 2 2" xfId="305" xr:uid="{00000000-0005-0000-0000-0000D2000000}"/>
    <cellStyle name="Millares 5 3" xfId="306" xr:uid="{00000000-0005-0000-0000-0000D3000000}"/>
    <cellStyle name="Millares 6" xfId="74" xr:uid="{00000000-0005-0000-0000-0000D4000000}"/>
    <cellStyle name="Millares 7" xfId="75" xr:uid="{00000000-0005-0000-0000-0000D5000000}"/>
    <cellStyle name="Millares 8" xfId="76" xr:uid="{00000000-0005-0000-0000-0000D6000000}"/>
    <cellStyle name="Millares 9" xfId="307" xr:uid="{00000000-0005-0000-0000-0000D7000000}"/>
    <cellStyle name="Moneda 2" xfId="9" xr:uid="{00000000-0005-0000-0000-0000D8000000}"/>
    <cellStyle name="Moneda 2 2" xfId="77" xr:uid="{00000000-0005-0000-0000-0000D9000000}"/>
    <cellStyle name="Moneda 2 3" xfId="78" xr:uid="{00000000-0005-0000-0000-0000DA000000}"/>
    <cellStyle name="Moneda 2 4" xfId="79" xr:uid="{00000000-0005-0000-0000-0000DB000000}"/>
    <cellStyle name="Moneda 2 5" xfId="854" xr:uid="{00000000-0005-0000-0000-0000DC000000}"/>
    <cellStyle name="Neutral 2" xfId="308" xr:uid="{00000000-0005-0000-0000-0000DD000000}"/>
    <cellStyle name="Normal" xfId="0" builtinId="0"/>
    <cellStyle name="Normal 10" xfId="80" xr:uid="{00000000-0005-0000-0000-0000DF000000}"/>
    <cellStyle name="Normal 10 2" xfId="81" xr:uid="{00000000-0005-0000-0000-0000E0000000}"/>
    <cellStyle name="Normal 10 2 2" xfId="309" xr:uid="{00000000-0005-0000-0000-0000E1000000}"/>
    <cellStyle name="Normal 10 2 2 2" xfId="310" xr:uid="{00000000-0005-0000-0000-0000E2000000}"/>
    <cellStyle name="Normal 10 2 3" xfId="311" xr:uid="{00000000-0005-0000-0000-0000E3000000}"/>
    <cellStyle name="Normal 10 3" xfId="82" xr:uid="{00000000-0005-0000-0000-0000E4000000}"/>
    <cellStyle name="Normal 10 3 2" xfId="312" xr:uid="{00000000-0005-0000-0000-0000E5000000}"/>
    <cellStyle name="Normal 10 3 2 2" xfId="313" xr:uid="{00000000-0005-0000-0000-0000E6000000}"/>
    <cellStyle name="Normal 10 3 3" xfId="314" xr:uid="{00000000-0005-0000-0000-0000E7000000}"/>
    <cellStyle name="Normal 10 4" xfId="83" xr:uid="{00000000-0005-0000-0000-0000E8000000}"/>
    <cellStyle name="Normal 10 4 2" xfId="315" xr:uid="{00000000-0005-0000-0000-0000E9000000}"/>
    <cellStyle name="Normal 10 4 2 2" xfId="316" xr:uid="{00000000-0005-0000-0000-0000EA000000}"/>
    <cellStyle name="Normal 10 4 3" xfId="317" xr:uid="{00000000-0005-0000-0000-0000EB000000}"/>
    <cellStyle name="Normal 10 5" xfId="84" xr:uid="{00000000-0005-0000-0000-0000EC000000}"/>
    <cellStyle name="Normal 10 5 2" xfId="318" xr:uid="{00000000-0005-0000-0000-0000ED000000}"/>
    <cellStyle name="Normal 10 6" xfId="85" xr:uid="{00000000-0005-0000-0000-0000EE000000}"/>
    <cellStyle name="Normal 10 7" xfId="180" xr:uid="{00000000-0005-0000-0000-0000EF000000}"/>
    <cellStyle name="Normal 11" xfId="319" xr:uid="{00000000-0005-0000-0000-0000F0000000}"/>
    <cellStyle name="Normal 11 2" xfId="320" xr:uid="{00000000-0005-0000-0000-0000F1000000}"/>
    <cellStyle name="Normal 11 2 2" xfId="321" xr:uid="{00000000-0005-0000-0000-0000F2000000}"/>
    <cellStyle name="Normal 11 2 2 2" xfId="322" xr:uid="{00000000-0005-0000-0000-0000F3000000}"/>
    <cellStyle name="Normal 11 2 3" xfId="323" xr:uid="{00000000-0005-0000-0000-0000F4000000}"/>
    <cellStyle name="Normal 11 3" xfId="324" xr:uid="{00000000-0005-0000-0000-0000F5000000}"/>
    <cellStyle name="Normal 11 3 2" xfId="325" xr:uid="{00000000-0005-0000-0000-0000F6000000}"/>
    <cellStyle name="Normal 11 3 2 2" xfId="326" xr:uid="{00000000-0005-0000-0000-0000F7000000}"/>
    <cellStyle name="Normal 11 3 3" xfId="327" xr:uid="{00000000-0005-0000-0000-0000F8000000}"/>
    <cellStyle name="Normal 11 4" xfId="328" xr:uid="{00000000-0005-0000-0000-0000F9000000}"/>
    <cellStyle name="Normal 11 4 2" xfId="329" xr:uid="{00000000-0005-0000-0000-0000FA000000}"/>
    <cellStyle name="Normal 11 4 2 2" xfId="330" xr:uid="{00000000-0005-0000-0000-0000FB000000}"/>
    <cellStyle name="Normal 11 4 3" xfId="331" xr:uid="{00000000-0005-0000-0000-0000FC000000}"/>
    <cellStyle name="Normal 11 5" xfId="332" xr:uid="{00000000-0005-0000-0000-0000FD000000}"/>
    <cellStyle name="Normal 11 5 2" xfId="333" xr:uid="{00000000-0005-0000-0000-0000FE000000}"/>
    <cellStyle name="Normal 11 5 2 2" xfId="334" xr:uid="{00000000-0005-0000-0000-0000FF000000}"/>
    <cellStyle name="Normal 11 5 3" xfId="335" xr:uid="{00000000-0005-0000-0000-000000010000}"/>
    <cellStyle name="Normal 11 6" xfId="336" xr:uid="{00000000-0005-0000-0000-000001010000}"/>
    <cellStyle name="Normal 11 6 2" xfId="337" xr:uid="{00000000-0005-0000-0000-000002010000}"/>
    <cellStyle name="Normal 11 7" xfId="338" xr:uid="{00000000-0005-0000-0000-000003010000}"/>
    <cellStyle name="Normal 12" xfId="86" xr:uid="{00000000-0005-0000-0000-000004010000}"/>
    <cellStyle name="Normal 12 2" xfId="339" xr:uid="{00000000-0005-0000-0000-000005010000}"/>
    <cellStyle name="Normal 12 2 2" xfId="340" xr:uid="{00000000-0005-0000-0000-000006010000}"/>
    <cellStyle name="Normal 12 2 2 2" xfId="341" xr:uid="{00000000-0005-0000-0000-000007010000}"/>
    <cellStyle name="Normal 12 2 3" xfId="342" xr:uid="{00000000-0005-0000-0000-000008010000}"/>
    <cellStyle name="Normal 12 3" xfId="343" xr:uid="{00000000-0005-0000-0000-000009010000}"/>
    <cellStyle name="Normal 12 3 2" xfId="344" xr:uid="{00000000-0005-0000-0000-00000A010000}"/>
    <cellStyle name="Normal 12 3 2 2" xfId="345" xr:uid="{00000000-0005-0000-0000-00000B010000}"/>
    <cellStyle name="Normal 12 3 3" xfId="346" xr:uid="{00000000-0005-0000-0000-00000C010000}"/>
    <cellStyle name="Normal 12 4" xfId="347" xr:uid="{00000000-0005-0000-0000-00000D010000}"/>
    <cellStyle name="Normal 12 4 2" xfId="348" xr:uid="{00000000-0005-0000-0000-00000E010000}"/>
    <cellStyle name="Normal 12 4 2 2" xfId="349" xr:uid="{00000000-0005-0000-0000-00000F010000}"/>
    <cellStyle name="Normal 12 4 3" xfId="350" xr:uid="{00000000-0005-0000-0000-000010010000}"/>
    <cellStyle name="Normal 12 5" xfId="351" xr:uid="{00000000-0005-0000-0000-000011010000}"/>
    <cellStyle name="Normal 12 5 2" xfId="352" xr:uid="{00000000-0005-0000-0000-000012010000}"/>
    <cellStyle name="Normal 12 5 2 2" xfId="353" xr:uid="{00000000-0005-0000-0000-000013010000}"/>
    <cellStyle name="Normal 12 5 3" xfId="354" xr:uid="{00000000-0005-0000-0000-000014010000}"/>
    <cellStyle name="Normal 12 6" xfId="355" xr:uid="{00000000-0005-0000-0000-000015010000}"/>
    <cellStyle name="Normal 12 6 2" xfId="356" xr:uid="{00000000-0005-0000-0000-000016010000}"/>
    <cellStyle name="Normal 12 7" xfId="357" xr:uid="{00000000-0005-0000-0000-000017010000}"/>
    <cellStyle name="Normal 13" xfId="358" xr:uid="{00000000-0005-0000-0000-000018010000}"/>
    <cellStyle name="Normal 13 2" xfId="359" xr:uid="{00000000-0005-0000-0000-000019010000}"/>
    <cellStyle name="Normal 13 2 2" xfId="360" xr:uid="{00000000-0005-0000-0000-00001A010000}"/>
    <cellStyle name="Normal 13 2 2 2" xfId="361" xr:uid="{00000000-0005-0000-0000-00001B010000}"/>
    <cellStyle name="Normal 13 2 3" xfId="362" xr:uid="{00000000-0005-0000-0000-00001C010000}"/>
    <cellStyle name="Normal 13 3" xfId="363" xr:uid="{00000000-0005-0000-0000-00001D010000}"/>
    <cellStyle name="Normal 13 3 2" xfId="364" xr:uid="{00000000-0005-0000-0000-00001E010000}"/>
    <cellStyle name="Normal 13 3 2 2" xfId="365" xr:uid="{00000000-0005-0000-0000-00001F010000}"/>
    <cellStyle name="Normal 13 3 3" xfId="366" xr:uid="{00000000-0005-0000-0000-000020010000}"/>
    <cellStyle name="Normal 13 4" xfId="367" xr:uid="{00000000-0005-0000-0000-000021010000}"/>
    <cellStyle name="Normal 13 4 2" xfId="368" xr:uid="{00000000-0005-0000-0000-000022010000}"/>
    <cellStyle name="Normal 13 4 2 2" xfId="369" xr:uid="{00000000-0005-0000-0000-000023010000}"/>
    <cellStyle name="Normal 13 4 3" xfId="370" xr:uid="{00000000-0005-0000-0000-000024010000}"/>
    <cellStyle name="Normal 13 5" xfId="371" xr:uid="{00000000-0005-0000-0000-000025010000}"/>
    <cellStyle name="Normal 13 5 2" xfId="372" xr:uid="{00000000-0005-0000-0000-000026010000}"/>
    <cellStyle name="Normal 13 5 2 2" xfId="373" xr:uid="{00000000-0005-0000-0000-000027010000}"/>
    <cellStyle name="Normal 13 5 3" xfId="374" xr:uid="{00000000-0005-0000-0000-000028010000}"/>
    <cellStyle name="Normal 13 6" xfId="375" xr:uid="{00000000-0005-0000-0000-000029010000}"/>
    <cellStyle name="Normal 13 6 2" xfId="376" xr:uid="{00000000-0005-0000-0000-00002A010000}"/>
    <cellStyle name="Normal 13 7" xfId="377" xr:uid="{00000000-0005-0000-0000-00002B010000}"/>
    <cellStyle name="Normal 14" xfId="87" xr:uid="{00000000-0005-0000-0000-00002C010000}"/>
    <cellStyle name="Normal 14 2" xfId="378" xr:uid="{00000000-0005-0000-0000-00002D010000}"/>
    <cellStyle name="Normal 14 2 2" xfId="379" xr:uid="{00000000-0005-0000-0000-00002E010000}"/>
    <cellStyle name="Normal 14 2 2 2" xfId="380" xr:uid="{00000000-0005-0000-0000-00002F010000}"/>
    <cellStyle name="Normal 14 2 3" xfId="381" xr:uid="{00000000-0005-0000-0000-000030010000}"/>
    <cellStyle name="Normal 14 3" xfId="382" xr:uid="{00000000-0005-0000-0000-000031010000}"/>
    <cellStyle name="Normal 14 3 2" xfId="383" xr:uid="{00000000-0005-0000-0000-000032010000}"/>
    <cellStyle name="Normal 14 3 2 2" xfId="384" xr:uid="{00000000-0005-0000-0000-000033010000}"/>
    <cellStyle name="Normal 14 3 3" xfId="385" xr:uid="{00000000-0005-0000-0000-000034010000}"/>
    <cellStyle name="Normal 14 4" xfId="386" xr:uid="{00000000-0005-0000-0000-000035010000}"/>
    <cellStyle name="Normal 14 4 2" xfId="387" xr:uid="{00000000-0005-0000-0000-000036010000}"/>
    <cellStyle name="Normal 14 4 2 2" xfId="388" xr:uid="{00000000-0005-0000-0000-000037010000}"/>
    <cellStyle name="Normal 14 4 3" xfId="389" xr:uid="{00000000-0005-0000-0000-000038010000}"/>
    <cellStyle name="Normal 14 5" xfId="390" xr:uid="{00000000-0005-0000-0000-000039010000}"/>
    <cellStyle name="Normal 14 5 2" xfId="391" xr:uid="{00000000-0005-0000-0000-00003A010000}"/>
    <cellStyle name="Normal 14 5 2 2" xfId="392" xr:uid="{00000000-0005-0000-0000-00003B010000}"/>
    <cellStyle name="Normal 14 5 3" xfId="393" xr:uid="{00000000-0005-0000-0000-00003C010000}"/>
    <cellStyle name="Normal 14 6" xfId="394" xr:uid="{00000000-0005-0000-0000-00003D010000}"/>
    <cellStyle name="Normal 14 6 2" xfId="395" xr:uid="{00000000-0005-0000-0000-00003E010000}"/>
    <cellStyle name="Normal 14 7" xfId="396" xr:uid="{00000000-0005-0000-0000-00003F010000}"/>
    <cellStyle name="Normal 15" xfId="397" xr:uid="{00000000-0005-0000-0000-000040010000}"/>
    <cellStyle name="Normal 15 2" xfId="398" xr:uid="{00000000-0005-0000-0000-000041010000}"/>
    <cellStyle name="Normal 15 2 2" xfId="399" xr:uid="{00000000-0005-0000-0000-000042010000}"/>
    <cellStyle name="Normal 15 2 2 2" xfId="400" xr:uid="{00000000-0005-0000-0000-000043010000}"/>
    <cellStyle name="Normal 15 2 3" xfId="401" xr:uid="{00000000-0005-0000-0000-000044010000}"/>
    <cellStyle name="Normal 15 3" xfId="402" xr:uid="{00000000-0005-0000-0000-000045010000}"/>
    <cellStyle name="Normal 15 3 2" xfId="403" xr:uid="{00000000-0005-0000-0000-000046010000}"/>
    <cellStyle name="Normal 15 3 2 2" xfId="404" xr:uid="{00000000-0005-0000-0000-000047010000}"/>
    <cellStyle name="Normal 15 3 3" xfId="405" xr:uid="{00000000-0005-0000-0000-000048010000}"/>
    <cellStyle name="Normal 15 4" xfId="406" xr:uid="{00000000-0005-0000-0000-000049010000}"/>
    <cellStyle name="Normal 15 4 2" xfId="407" xr:uid="{00000000-0005-0000-0000-00004A010000}"/>
    <cellStyle name="Normal 15 5" xfId="408" xr:uid="{00000000-0005-0000-0000-00004B010000}"/>
    <cellStyle name="Normal 16" xfId="409" xr:uid="{00000000-0005-0000-0000-00004C010000}"/>
    <cellStyle name="Normal 16 2" xfId="410" xr:uid="{00000000-0005-0000-0000-00004D010000}"/>
    <cellStyle name="Normal 16 2 2" xfId="411" xr:uid="{00000000-0005-0000-0000-00004E010000}"/>
    <cellStyle name="Normal 16 2 2 2" xfId="412" xr:uid="{00000000-0005-0000-0000-00004F010000}"/>
    <cellStyle name="Normal 16 2 3" xfId="413" xr:uid="{00000000-0005-0000-0000-000050010000}"/>
    <cellStyle name="Normal 16 3" xfId="414" xr:uid="{00000000-0005-0000-0000-000051010000}"/>
    <cellStyle name="Normal 16 3 2" xfId="415" xr:uid="{00000000-0005-0000-0000-000052010000}"/>
    <cellStyle name="Normal 16 3 2 2" xfId="416" xr:uid="{00000000-0005-0000-0000-000053010000}"/>
    <cellStyle name="Normal 16 3 3" xfId="417" xr:uid="{00000000-0005-0000-0000-000054010000}"/>
    <cellStyle name="Normal 16 4" xfId="418" xr:uid="{00000000-0005-0000-0000-000055010000}"/>
    <cellStyle name="Normal 16 4 2" xfId="419" xr:uid="{00000000-0005-0000-0000-000056010000}"/>
    <cellStyle name="Normal 16 5" xfId="420" xr:uid="{00000000-0005-0000-0000-000057010000}"/>
    <cellStyle name="Normal 17" xfId="421" xr:uid="{00000000-0005-0000-0000-000058010000}"/>
    <cellStyle name="Normal 17 2" xfId="422" xr:uid="{00000000-0005-0000-0000-000059010000}"/>
    <cellStyle name="Normal 17 2 2" xfId="423" xr:uid="{00000000-0005-0000-0000-00005A010000}"/>
    <cellStyle name="Normal 17 2 2 2" xfId="424" xr:uid="{00000000-0005-0000-0000-00005B010000}"/>
    <cellStyle name="Normal 17 2 3" xfId="425" xr:uid="{00000000-0005-0000-0000-00005C010000}"/>
    <cellStyle name="Normal 17 3" xfId="426" xr:uid="{00000000-0005-0000-0000-00005D010000}"/>
    <cellStyle name="Normal 17 3 2" xfId="427" xr:uid="{00000000-0005-0000-0000-00005E010000}"/>
    <cellStyle name="Normal 17 3 2 2" xfId="428" xr:uid="{00000000-0005-0000-0000-00005F010000}"/>
    <cellStyle name="Normal 17 3 3" xfId="429" xr:uid="{00000000-0005-0000-0000-000060010000}"/>
    <cellStyle name="Normal 17 4" xfId="430" xr:uid="{00000000-0005-0000-0000-000061010000}"/>
    <cellStyle name="Normal 17 4 2" xfId="431" xr:uid="{00000000-0005-0000-0000-000062010000}"/>
    <cellStyle name="Normal 17 5" xfId="432" xr:uid="{00000000-0005-0000-0000-000063010000}"/>
    <cellStyle name="Normal 18" xfId="433" xr:uid="{00000000-0005-0000-0000-000064010000}"/>
    <cellStyle name="Normal 18 2" xfId="434" xr:uid="{00000000-0005-0000-0000-000065010000}"/>
    <cellStyle name="Normal 18 2 2" xfId="435" xr:uid="{00000000-0005-0000-0000-000066010000}"/>
    <cellStyle name="Normal 18 2 2 2" xfId="436" xr:uid="{00000000-0005-0000-0000-000067010000}"/>
    <cellStyle name="Normal 18 2 3" xfId="437" xr:uid="{00000000-0005-0000-0000-000068010000}"/>
    <cellStyle name="Normal 18 3" xfId="438" xr:uid="{00000000-0005-0000-0000-000069010000}"/>
    <cellStyle name="Normal 18 3 2" xfId="439" xr:uid="{00000000-0005-0000-0000-00006A010000}"/>
    <cellStyle name="Normal 18 3 2 2" xfId="440" xr:uid="{00000000-0005-0000-0000-00006B010000}"/>
    <cellStyle name="Normal 18 3 3" xfId="441" xr:uid="{00000000-0005-0000-0000-00006C010000}"/>
    <cellStyle name="Normal 18 4" xfId="442" xr:uid="{00000000-0005-0000-0000-00006D010000}"/>
    <cellStyle name="Normal 18 4 2" xfId="443" xr:uid="{00000000-0005-0000-0000-00006E010000}"/>
    <cellStyle name="Normal 18 5" xfId="444" xr:uid="{00000000-0005-0000-0000-00006F010000}"/>
    <cellStyle name="Normal 19" xfId="445" xr:uid="{00000000-0005-0000-0000-000070010000}"/>
    <cellStyle name="Normal 2" xfId="10" xr:uid="{00000000-0005-0000-0000-000071010000}"/>
    <cellStyle name="Normal 2 10" xfId="88" xr:uid="{00000000-0005-0000-0000-000072010000}"/>
    <cellStyle name="Normal 2 10 2" xfId="446" xr:uid="{00000000-0005-0000-0000-000073010000}"/>
    <cellStyle name="Normal 2 11" xfId="89" xr:uid="{00000000-0005-0000-0000-000074010000}"/>
    <cellStyle name="Normal 2 11 2" xfId="447" xr:uid="{00000000-0005-0000-0000-000075010000}"/>
    <cellStyle name="Normal 2 12" xfId="90" xr:uid="{00000000-0005-0000-0000-000076010000}"/>
    <cellStyle name="Normal 2 12 2" xfId="448" xr:uid="{00000000-0005-0000-0000-000077010000}"/>
    <cellStyle name="Normal 2 13" xfId="91" xr:uid="{00000000-0005-0000-0000-000078010000}"/>
    <cellStyle name="Normal 2 14" xfId="92" xr:uid="{00000000-0005-0000-0000-000079010000}"/>
    <cellStyle name="Normal 2 15" xfId="93" xr:uid="{00000000-0005-0000-0000-00007A010000}"/>
    <cellStyle name="Normal 2 16" xfId="94" xr:uid="{00000000-0005-0000-0000-00007B010000}"/>
    <cellStyle name="Normal 2 17" xfId="95" xr:uid="{00000000-0005-0000-0000-00007C010000}"/>
    <cellStyle name="Normal 2 18" xfId="96" xr:uid="{00000000-0005-0000-0000-00007D010000}"/>
    <cellStyle name="Normal 2 19" xfId="97" xr:uid="{00000000-0005-0000-0000-00007E010000}"/>
    <cellStyle name="Normal 2 19 2" xfId="98" xr:uid="{00000000-0005-0000-0000-00007F010000}"/>
    <cellStyle name="Normal 2 2" xfId="1" xr:uid="{00000000-0005-0000-0000-000080010000}"/>
    <cellStyle name="Normal 2 2 2" xfId="449" xr:uid="{00000000-0005-0000-0000-000081010000}"/>
    <cellStyle name="Normal 2 20" xfId="99" xr:uid="{00000000-0005-0000-0000-000082010000}"/>
    <cellStyle name="Normal 2 20 2" xfId="100" xr:uid="{00000000-0005-0000-0000-000083010000}"/>
    <cellStyle name="Normal 2 21" xfId="101" xr:uid="{00000000-0005-0000-0000-000084010000}"/>
    <cellStyle name="Normal 2 22" xfId="102" xr:uid="{00000000-0005-0000-0000-000085010000}"/>
    <cellStyle name="Normal 2 23" xfId="103" xr:uid="{00000000-0005-0000-0000-000086010000}"/>
    <cellStyle name="Normal 2 24" xfId="174" xr:uid="{00000000-0005-0000-0000-000087010000}"/>
    <cellStyle name="Normal 2 24 3" xfId="890" xr:uid="{5E8FD720-EEBD-4E52-8DED-63CCC8F69253}"/>
    <cellStyle name="Normal 2 25" xfId="820" xr:uid="{00000000-0005-0000-0000-000088010000}"/>
    <cellStyle name="Normal 2 26" xfId="824" xr:uid="{00000000-0005-0000-0000-000089010000}"/>
    <cellStyle name="Normal 2 27" xfId="829" xr:uid="{00000000-0005-0000-0000-00008A010000}"/>
    <cellStyle name="Normal 2 28" xfId="838" xr:uid="{00000000-0005-0000-0000-00008B010000}"/>
    <cellStyle name="Normal 2 29" xfId="846" xr:uid="{00000000-0005-0000-0000-00008C010000}"/>
    <cellStyle name="Normal 2 3" xfId="11" xr:uid="{00000000-0005-0000-0000-00008D010000}"/>
    <cellStyle name="Normal 2 3 2" xfId="104" xr:uid="{00000000-0005-0000-0000-00008E010000}"/>
    <cellStyle name="Normal 2 3 2 2" xfId="105" xr:uid="{00000000-0005-0000-0000-00008F010000}"/>
    <cellStyle name="Normal 2 3 2 2 2" xfId="885" xr:uid="{00000000-0005-0000-0000-000090010000}"/>
    <cellStyle name="Normal 2 3 2 2 3" xfId="889" xr:uid="{00000000-0005-0000-0000-000091010000}"/>
    <cellStyle name="Normal 2 3 2 3" xfId="881" xr:uid="{00000000-0005-0000-0000-000092010000}"/>
    <cellStyle name="Normal 2 3 3" xfId="817" xr:uid="{00000000-0005-0000-0000-000093010000}"/>
    <cellStyle name="Normal 2 3 4" xfId="833" xr:uid="{00000000-0005-0000-0000-000094010000}"/>
    <cellStyle name="Normal 2 3 5" xfId="877" xr:uid="{00000000-0005-0000-0000-000095010000}"/>
    <cellStyle name="Normal 2 3 6" xfId="888" xr:uid="{00000000-0005-0000-0000-000096010000}"/>
    <cellStyle name="Normal 2 3 8" xfId="879" xr:uid="{00000000-0005-0000-0000-000097010000}"/>
    <cellStyle name="Normal 2 30" xfId="855" xr:uid="{00000000-0005-0000-0000-000098010000}"/>
    <cellStyle name="Normal 2 31" xfId="864" xr:uid="{00000000-0005-0000-0000-000099010000}"/>
    <cellStyle name="Normal 2 31 2" xfId="884" xr:uid="{00000000-0005-0000-0000-00009A010000}"/>
    <cellStyle name="Normal 2 32" xfId="873" xr:uid="{00000000-0005-0000-0000-00009B010000}"/>
    <cellStyle name="Normal 2 4" xfId="106" xr:uid="{00000000-0005-0000-0000-00009C010000}"/>
    <cellStyle name="Normal 2 4 2" xfId="450" xr:uid="{00000000-0005-0000-0000-00009D010000}"/>
    <cellStyle name="Normal 2 4 3" xfId="818" xr:uid="{00000000-0005-0000-0000-00009E010000}"/>
    <cellStyle name="Normal 2 5" xfId="107" xr:uid="{00000000-0005-0000-0000-00009F010000}"/>
    <cellStyle name="Normal 2 5 2" xfId="451" xr:uid="{00000000-0005-0000-0000-0000A0010000}"/>
    <cellStyle name="Normal 2 5 3" xfId="819" xr:uid="{00000000-0005-0000-0000-0000A1010000}"/>
    <cellStyle name="Normal 2 6" xfId="108" xr:uid="{00000000-0005-0000-0000-0000A2010000}"/>
    <cellStyle name="Normal 2 6 2" xfId="452" xr:uid="{00000000-0005-0000-0000-0000A3010000}"/>
    <cellStyle name="Normal 2 7" xfId="109" xr:uid="{00000000-0005-0000-0000-0000A4010000}"/>
    <cellStyle name="Normal 2 7 2" xfId="453" xr:uid="{00000000-0005-0000-0000-0000A5010000}"/>
    <cellStyle name="Normal 2 8" xfId="110" xr:uid="{00000000-0005-0000-0000-0000A6010000}"/>
    <cellStyle name="Normal 2 8 2" xfId="454" xr:uid="{00000000-0005-0000-0000-0000A7010000}"/>
    <cellStyle name="Normal 2 9" xfId="111" xr:uid="{00000000-0005-0000-0000-0000A8010000}"/>
    <cellStyle name="Normal 2 9 2" xfId="455" xr:uid="{00000000-0005-0000-0000-0000A9010000}"/>
    <cellStyle name="Normal 2_EFE" xfId="112" xr:uid="{00000000-0005-0000-0000-0000AA010000}"/>
    <cellStyle name="Normal 20" xfId="456" xr:uid="{00000000-0005-0000-0000-0000AB010000}"/>
    <cellStyle name="Normal 20 2" xfId="457" xr:uid="{00000000-0005-0000-0000-0000AC010000}"/>
    <cellStyle name="Normal 21" xfId="458" xr:uid="{00000000-0005-0000-0000-0000AD010000}"/>
    <cellStyle name="Normal 22" xfId="828" xr:uid="{00000000-0005-0000-0000-0000AE010000}"/>
    <cellStyle name="Normal 23" xfId="831" xr:uid="{00000000-0005-0000-0000-0000AF010000}"/>
    <cellStyle name="Normal 24" xfId="859" xr:uid="{00000000-0005-0000-0000-0000B0010000}"/>
    <cellStyle name="Normal 25" xfId="860" xr:uid="{00000000-0005-0000-0000-0000B1010000}"/>
    <cellStyle name="Normal 26" xfId="862" xr:uid="{00000000-0005-0000-0000-0000B2010000}"/>
    <cellStyle name="Normal 27" xfId="872" xr:uid="{00000000-0005-0000-0000-0000B3010000}"/>
    <cellStyle name="Normal 28" xfId="886" xr:uid="{00000000-0005-0000-0000-0000B4010000}"/>
    <cellStyle name="Normal 3" xfId="12" xr:uid="{00000000-0005-0000-0000-0000B5010000}"/>
    <cellStyle name="Normal 3 10" xfId="113" xr:uid="{00000000-0005-0000-0000-0000B6010000}"/>
    <cellStyle name="Normal 3 11" xfId="114" xr:uid="{00000000-0005-0000-0000-0000B7010000}"/>
    <cellStyle name="Normal 3 12" xfId="115" xr:uid="{00000000-0005-0000-0000-0000B8010000}"/>
    <cellStyle name="Normal 3 13" xfId="814" xr:uid="{00000000-0005-0000-0000-0000B9010000}"/>
    <cellStyle name="Normal 3 14" xfId="825" xr:uid="{00000000-0005-0000-0000-0000BA010000}"/>
    <cellStyle name="Normal 3 15" xfId="830" xr:uid="{00000000-0005-0000-0000-0000BB010000}"/>
    <cellStyle name="Normal 3 16" xfId="839" xr:uid="{00000000-0005-0000-0000-0000BC010000}"/>
    <cellStyle name="Normal 3 17" xfId="847" xr:uid="{00000000-0005-0000-0000-0000BD010000}"/>
    <cellStyle name="Normal 3 18" xfId="856" xr:uid="{00000000-0005-0000-0000-0000BE010000}"/>
    <cellStyle name="Normal 3 2" xfId="13" xr:uid="{00000000-0005-0000-0000-0000BF010000}"/>
    <cellStyle name="Normal 3 2 2" xfId="116" xr:uid="{00000000-0005-0000-0000-0000C0010000}"/>
    <cellStyle name="Normal 3 2 2 2" xfId="117" xr:uid="{00000000-0005-0000-0000-0000C1010000}"/>
    <cellStyle name="Normal 3 2 2 3" xfId="834" xr:uid="{00000000-0005-0000-0000-0000C2010000}"/>
    <cellStyle name="Normal 3 2 2 4" xfId="867" xr:uid="{00000000-0005-0000-0000-0000C3010000}"/>
    <cellStyle name="Normal 3 2 3" xfId="816" xr:uid="{00000000-0005-0000-0000-0000C4010000}"/>
    <cellStyle name="Normal 3 2 4" xfId="874" xr:uid="{00000000-0005-0000-0000-0000C5010000}"/>
    <cellStyle name="Normal 3 3" xfId="118" xr:uid="{00000000-0005-0000-0000-0000C6010000}"/>
    <cellStyle name="Normal 3 3 2" xfId="459" xr:uid="{00000000-0005-0000-0000-0000C7010000}"/>
    <cellStyle name="Normal 3 3 2 2" xfId="460" xr:uid="{00000000-0005-0000-0000-0000C8010000}"/>
    <cellStyle name="Normal 3 3 3" xfId="832" xr:uid="{00000000-0005-0000-0000-0000C9010000}"/>
    <cellStyle name="Normal 3 4" xfId="119" xr:uid="{00000000-0005-0000-0000-0000CA010000}"/>
    <cellStyle name="Normal 3 4 2" xfId="461" xr:uid="{00000000-0005-0000-0000-0000CB010000}"/>
    <cellStyle name="Normal 3 4 2 2" xfId="462" xr:uid="{00000000-0005-0000-0000-0000CC010000}"/>
    <cellStyle name="Normal 3 5" xfId="120" xr:uid="{00000000-0005-0000-0000-0000CD010000}"/>
    <cellStyle name="Normal 3 5 2" xfId="463" xr:uid="{00000000-0005-0000-0000-0000CE010000}"/>
    <cellStyle name="Normal 3 6" xfId="121" xr:uid="{00000000-0005-0000-0000-0000CF010000}"/>
    <cellStyle name="Normal 3 7" xfId="122" xr:uid="{00000000-0005-0000-0000-0000D0010000}"/>
    <cellStyle name="Normal 3 8" xfId="123" xr:uid="{00000000-0005-0000-0000-0000D1010000}"/>
    <cellStyle name="Normal 3 9" xfId="124" xr:uid="{00000000-0005-0000-0000-0000D2010000}"/>
    <cellStyle name="Normal 3 9 2" xfId="125" xr:uid="{00000000-0005-0000-0000-0000D3010000}"/>
    <cellStyle name="Normal 3 9 2 2" xfId="880" xr:uid="{00000000-0005-0000-0000-0000D4010000}"/>
    <cellStyle name="Normal 3_EFE" xfId="126" xr:uid="{00000000-0005-0000-0000-0000D5010000}"/>
    <cellStyle name="Normal 4" xfId="14" xr:uid="{00000000-0005-0000-0000-0000D6010000}"/>
    <cellStyle name="Normal 4 2" xfId="15" xr:uid="{00000000-0005-0000-0000-0000D7010000}"/>
    <cellStyle name="Normal 4 2 2" xfId="464" xr:uid="{00000000-0005-0000-0000-0000D8010000}"/>
    <cellStyle name="Normal 4 3" xfId="127" xr:uid="{00000000-0005-0000-0000-0000D9010000}"/>
    <cellStyle name="Normal 4 3 2" xfId="465" xr:uid="{00000000-0005-0000-0000-0000DA010000}"/>
    <cellStyle name="Normal 4 4" xfId="128" xr:uid="{00000000-0005-0000-0000-0000DB010000}"/>
    <cellStyle name="Normal 4 4 2" xfId="129" xr:uid="{00000000-0005-0000-0000-0000DC010000}"/>
    <cellStyle name="Normal 4 5" xfId="875" xr:uid="{00000000-0005-0000-0000-0000DD010000}"/>
    <cellStyle name="Normal 5" xfId="16" xr:uid="{00000000-0005-0000-0000-0000DE010000}"/>
    <cellStyle name="Normal 5 2" xfId="17" xr:uid="{00000000-0005-0000-0000-0000DF010000}"/>
    <cellStyle name="Normal 5 2 2" xfId="466" xr:uid="{00000000-0005-0000-0000-0000E0010000}"/>
    <cellStyle name="Normal 5 2 2 2" xfId="467" xr:uid="{00000000-0005-0000-0000-0000E1010000}"/>
    <cellStyle name="Normal 5 2 3" xfId="468" xr:uid="{00000000-0005-0000-0000-0000E2010000}"/>
    <cellStyle name="Normal 5 3" xfId="130" xr:uid="{00000000-0005-0000-0000-0000E3010000}"/>
    <cellStyle name="Normal 5 3 2" xfId="469" xr:uid="{00000000-0005-0000-0000-0000E4010000}"/>
    <cellStyle name="Normal 5 3 2 2" xfId="470" xr:uid="{00000000-0005-0000-0000-0000E5010000}"/>
    <cellStyle name="Normal 5 3 3" xfId="471" xr:uid="{00000000-0005-0000-0000-0000E6010000}"/>
    <cellStyle name="Normal 5 4" xfId="131" xr:uid="{00000000-0005-0000-0000-0000E7010000}"/>
    <cellStyle name="Normal 5 4 2" xfId="472" xr:uid="{00000000-0005-0000-0000-0000E8010000}"/>
    <cellStyle name="Normal 5 4 2 2" xfId="473" xr:uid="{00000000-0005-0000-0000-0000E9010000}"/>
    <cellStyle name="Normal 5 4 3" xfId="474" xr:uid="{00000000-0005-0000-0000-0000EA010000}"/>
    <cellStyle name="Normal 5 5" xfId="132" xr:uid="{00000000-0005-0000-0000-0000EB010000}"/>
    <cellStyle name="Normal 5 5 2" xfId="475" xr:uid="{00000000-0005-0000-0000-0000EC010000}"/>
    <cellStyle name="Normal 5 6" xfId="178" xr:uid="{00000000-0005-0000-0000-0000ED010000}"/>
    <cellStyle name="Normal 56" xfId="835" xr:uid="{00000000-0005-0000-0000-0000EE010000}"/>
    <cellStyle name="Normal 6" xfId="18" xr:uid="{00000000-0005-0000-0000-0000EF010000}"/>
    <cellStyle name="Normal 6 10" xfId="840" xr:uid="{00000000-0005-0000-0000-0000F0010000}"/>
    <cellStyle name="Normal 6 11" xfId="848" xr:uid="{00000000-0005-0000-0000-0000F1010000}"/>
    <cellStyle name="Normal 6 12" xfId="857" xr:uid="{00000000-0005-0000-0000-0000F2010000}"/>
    <cellStyle name="Normal 6 2" xfId="19" xr:uid="{00000000-0005-0000-0000-0000F3010000}"/>
    <cellStyle name="Normal 6 2 10" xfId="858" xr:uid="{00000000-0005-0000-0000-0000F4010000}"/>
    <cellStyle name="Normal 6 2 2" xfId="20" xr:uid="{00000000-0005-0000-0000-0000F5010000}"/>
    <cellStyle name="Normal 6 2 2 2" xfId="133" xr:uid="{00000000-0005-0000-0000-0000F6010000}"/>
    <cellStyle name="Normal 6 2 2 4" xfId="891" xr:uid="{3042A4B3-E575-4D2E-9AD9-A1B1AB70D36C}"/>
    <cellStyle name="Normal 6 2 3" xfId="134" xr:uid="{00000000-0005-0000-0000-0000F7010000}"/>
    <cellStyle name="Normal 6 2 3 2" xfId="135" xr:uid="{00000000-0005-0000-0000-0000F8010000}"/>
    <cellStyle name="Normal 6 2 4" xfId="136" xr:uid="{00000000-0005-0000-0000-0000F9010000}"/>
    <cellStyle name="Normal 6 2 5" xfId="137" xr:uid="{00000000-0005-0000-0000-0000FA010000}"/>
    <cellStyle name="Normal 6 2 6" xfId="138" xr:uid="{00000000-0005-0000-0000-0000FB010000}"/>
    <cellStyle name="Normal 6 2 7" xfId="827" xr:uid="{00000000-0005-0000-0000-0000FC010000}"/>
    <cellStyle name="Normal 6 2 8" xfId="841" xr:uid="{00000000-0005-0000-0000-0000FD010000}"/>
    <cellStyle name="Normal 6 2 9" xfId="849" xr:uid="{00000000-0005-0000-0000-0000FE010000}"/>
    <cellStyle name="Normal 6 2_EFE" xfId="139" xr:uid="{00000000-0005-0000-0000-0000FF010000}"/>
    <cellStyle name="Normal 6 3" xfId="21" xr:uid="{00000000-0005-0000-0000-000000020000}"/>
    <cellStyle name="Normal 6 3 2" xfId="140" xr:uid="{00000000-0005-0000-0000-000001020000}"/>
    <cellStyle name="Normal 6 3 2 2" xfId="476" xr:uid="{00000000-0005-0000-0000-000002020000}"/>
    <cellStyle name="Normal 6 3 3" xfId="477" xr:uid="{00000000-0005-0000-0000-000003020000}"/>
    <cellStyle name="Normal 6 4" xfId="141" xr:uid="{00000000-0005-0000-0000-000004020000}"/>
    <cellStyle name="Normal 6 4 2" xfId="478" xr:uid="{00000000-0005-0000-0000-000005020000}"/>
    <cellStyle name="Normal 6 4 2 2" xfId="479" xr:uid="{00000000-0005-0000-0000-000006020000}"/>
    <cellStyle name="Normal 6 4 3" xfId="480" xr:uid="{00000000-0005-0000-0000-000007020000}"/>
    <cellStyle name="Normal 6 5" xfId="142" xr:uid="{00000000-0005-0000-0000-000008020000}"/>
    <cellStyle name="Normal 6 5 2" xfId="143" xr:uid="{00000000-0005-0000-0000-000009020000}"/>
    <cellStyle name="Normal 6 5 2 2" xfId="481" xr:uid="{00000000-0005-0000-0000-00000A020000}"/>
    <cellStyle name="Normal 6 5 3" xfId="482" xr:uid="{00000000-0005-0000-0000-00000B020000}"/>
    <cellStyle name="Normal 6 6" xfId="144" xr:uid="{00000000-0005-0000-0000-00000C020000}"/>
    <cellStyle name="Normal 6 6 2" xfId="483" xr:uid="{00000000-0005-0000-0000-00000D020000}"/>
    <cellStyle name="Normal 6 7" xfId="145" xr:uid="{00000000-0005-0000-0000-00000E020000}"/>
    <cellStyle name="Normal 6 8" xfId="146" xr:uid="{00000000-0005-0000-0000-00000F020000}"/>
    <cellStyle name="Normal 6 9" xfId="826" xr:uid="{00000000-0005-0000-0000-000010020000}"/>
    <cellStyle name="Normal 6_EFE" xfId="147" xr:uid="{00000000-0005-0000-0000-000011020000}"/>
    <cellStyle name="Normal 7" xfId="148" xr:uid="{00000000-0005-0000-0000-000012020000}"/>
    <cellStyle name="Normal 7 2" xfId="149" xr:uid="{00000000-0005-0000-0000-000013020000}"/>
    <cellStyle name="Normal 7 2 2" xfId="484" xr:uid="{00000000-0005-0000-0000-000014020000}"/>
    <cellStyle name="Normal 7 2 2 2" xfId="485" xr:uid="{00000000-0005-0000-0000-000015020000}"/>
    <cellStyle name="Normal 7 2 3" xfId="486" xr:uid="{00000000-0005-0000-0000-000016020000}"/>
    <cellStyle name="Normal 7 3" xfId="150" xr:uid="{00000000-0005-0000-0000-000017020000}"/>
    <cellStyle name="Normal 7 3 2" xfId="487" xr:uid="{00000000-0005-0000-0000-000018020000}"/>
    <cellStyle name="Normal 7 3 2 2" xfId="488" xr:uid="{00000000-0005-0000-0000-000019020000}"/>
    <cellStyle name="Normal 7 3 3" xfId="489" xr:uid="{00000000-0005-0000-0000-00001A020000}"/>
    <cellStyle name="Normal 7 4" xfId="490" xr:uid="{00000000-0005-0000-0000-00001B020000}"/>
    <cellStyle name="Normal 7 4 2" xfId="491" xr:uid="{00000000-0005-0000-0000-00001C020000}"/>
    <cellStyle name="Normal 7 4 2 2" xfId="492" xr:uid="{00000000-0005-0000-0000-00001D020000}"/>
    <cellStyle name="Normal 7 4 3" xfId="493" xr:uid="{00000000-0005-0000-0000-00001E020000}"/>
    <cellStyle name="Normal 7 5" xfId="494" xr:uid="{00000000-0005-0000-0000-00001F020000}"/>
    <cellStyle name="Normal 7 5 2" xfId="495" xr:uid="{00000000-0005-0000-0000-000020020000}"/>
    <cellStyle name="Normal 7 6" xfId="496" xr:uid="{00000000-0005-0000-0000-000021020000}"/>
    <cellStyle name="Normal 7 7" xfId="868" xr:uid="{00000000-0005-0000-0000-000022020000}"/>
    <cellStyle name="Normal 7_EFE" xfId="151" xr:uid="{00000000-0005-0000-0000-000023020000}"/>
    <cellStyle name="Normal 8" xfId="152" xr:uid="{00000000-0005-0000-0000-000024020000}"/>
    <cellStyle name="Normal 8 2" xfId="497" xr:uid="{00000000-0005-0000-0000-000025020000}"/>
    <cellStyle name="Normal 8 2 2" xfId="498" xr:uid="{00000000-0005-0000-0000-000026020000}"/>
    <cellStyle name="Normal 8 2 2 2" xfId="499" xr:uid="{00000000-0005-0000-0000-000027020000}"/>
    <cellStyle name="Normal 8 2 3" xfId="500" xr:uid="{00000000-0005-0000-0000-000028020000}"/>
    <cellStyle name="Normal 8 3" xfId="501" xr:uid="{00000000-0005-0000-0000-000029020000}"/>
    <cellStyle name="Normal 8 3 2" xfId="502" xr:uid="{00000000-0005-0000-0000-00002A020000}"/>
    <cellStyle name="Normal 8 3 2 2" xfId="503" xr:uid="{00000000-0005-0000-0000-00002B020000}"/>
    <cellStyle name="Normal 8 3 3" xfId="504" xr:uid="{00000000-0005-0000-0000-00002C020000}"/>
    <cellStyle name="Normal 8 4" xfId="505" xr:uid="{00000000-0005-0000-0000-00002D020000}"/>
    <cellStyle name="Normal 8 4 2" xfId="506" xr:uid="{00000000-0005-0000-0000-00002E020000}"/>
    <cellStyle name="Normal 8 4 2 2" xfId="507" xr:uid="{00000000-0005-0000-0000-00002F020000}"/>
    <cellStyle name="Normal 8 4 3" xfId="508" xr:uid="{00000000-0005-0000-0000-000030020000}"/>
    <cellStyle name="Normal 8 5" xfId="509" xr:uid="{00000000-0005-0000-0000-000031020000}"/>
    <cellStyle name="Normal 8 5 2" xfId="510" xr:uid="{00000000-0005-0000-0000-000032020000}"/>
    <cellStyle name="Normal 8 5 2 2" xfId="511" xr:uid="{00000000-0005-0000-0000-000033020000}"/>
    <cellStyle name="Normal 8 5 3" xfId="512" xr:uid="{00000000-0005-0000-0000-000034020000}"/>
    <cellStyle name="Normal 8 6" xfId="513" xr:uid="{00000000-0005-0000-0000-000035020000}"/>
    <cellStyle name="Normal 8 6 2" xfId="514" xr:uid="{00000000-0005-0000-0000-000036020000}"/>
    <cellStyle name="Normal 8 7" xfId="515" xr:uid="{00000000-0005-0000-0000-000037020000}"/>
    <cellStyle name="Normal 9" xfId="153" xr:uid="{00000000-0005-0000-0000-000038020000}"/>
    <cellStyle name="Normal 9 2" xfId="154" xr:uid="{00000000-0005-0000-0000-000039020000}"/>
    <cellStyle name="Normal 9 2 2" xfId="516" xr:uid="{00000000-0005-0000-0000-00003A020000}"/>
    <cellStyle name="Normal 9 2 2 2" xfId="517" xr:uid="{00000000-0005-0000-0000-00003B020000}"/>
    <cellStyle name="Normal 9 2 3" xfId="518" xr:uid="{00000000-0005-0000-0000-00003C020000}"/>
    <cellStyle name="Normal 9 3" xfId="519" xr:uid="{00000000-0005-0000-0000-00003D020000}"/>
    <cellStyle name="Normal 9 3 2" xfId="520" xr:uid="{00000000-0005-0000-0000-00003E020000}"/>
    <cellStyle name="Normal 9 3 2 2" xfId="521" xr:uid="{00000000-0005-0000-0000-00003F020000}"/>
    <cellStyle name="Normal 9 3 3" xfId="522" xr:uid="{00000000-0005-0000-0000-000040020000}"/>
    <cellStyle name="Normal 9 4" xfId="523" xr:uid="{00000000-0005-0000-0000-000041020000}"/>
    <cellStyle name="Normal 9 4 2" xfId="524" xr:uid="{00000000-0005-0000-0000-000042020000}"/>
    <cellStyle name="Normal 9 4 2 2" xfId="525" xr:uid="{00000000-0005-0000-0000-000043020000}"/>
    <cellStyle name="Normal 9 4 3" xfId="526" xr:uid="{00000000-0005-0000-0000-000044020000}"/>
    <cellStyle name="Normal 9 5" xfId="527" xr:uid="{00000000-0005-0000-0000-000045020000}"/>
    <cellStyle name="Normal 9 5 2" xfId="528" xr:uid="{00000000-0005-0000-0000-000046020000}"/>
    <cellStyle name="Normal 9 6" xfId="529" xr:uid="{00000000-0005-0000-0000-000047020000}"/>
    <cellStyle name="Normal 9 7" xfId="530" xr:uid="{00000000-0005-0000-0000-000048020000}"/>
    <cellStyle name="Normal_141008Reportes Cuadros Institucionales-sectorialesADV" xfId="843" xr:uid="{00000000-0005-0000-0000-000049020000}"/>
    <cellStyle name="Notas 10" xfId="531" xr:uid="{00000000-0005-0000-0000-00004A020000}"/>
    <cellStyle name="Notas 10 2" xfId="532" xr:uid="{00000000-0005-0000-0000-00004B020000}"/>
    <cellStyle name="Notas 10 2 2" xfId="533" xr:uid="{00000000-0005-0000-0000-00004C020000}"/>
    <cellStyle name="Notas 10 3" xfId="534" xr:uid="{00000000-0005-0000-0000-00004D020000}"/>
    <cellStyle name="Notas 10 3 2" xfId="535" xr:uid="{00000000-0005-0000-0000-00004E020000}"/>
    <cellStyle name="Notas 10 4" xfId="536" xr:uid="{00000000-0005-0000-0000-00004F020000}"/>
    <cellStyle name="Notas 11" xfId="537" xr:uid="{00000000-0005-0000-0000-000050020000}"/>
    <cellStyle name="Notas 11 2" xfId="538" xr:uid="{00000000-0005-0000-0000-000051020000}"/>
    <cellStyle name="Notas 11 2 2" xfId="539" xr:uid="{00000000-0005-0000-0000-000052020000}"/>
    <cellStyle name="Notas 11 3" xfId="540" xr:uid="{00000000-0005-0000-0000-000053020000}"/>
    <cellStyle name="Notas 11 3 2" xfId="541" xr:uid="{00000000-0005-0000-0000-000054020000}"/>
    <cellStyle name="Notas 11 4" xfId="542" xr:uid="{00000000-0005-0000-0000-000055020000}"/>
    <cellStyle name="Notas 12" xfId="543" xr:uid="{00000000-0005-0000-0000-000056020000}"/>
    <cellStyle name="Notas 12 2" xfId="544" xr:uid="{00000000-0005-0000-0000-000057020000}"/>
    <cellStyle name="Notas 12 2 2" xfId="545" xr:uid="{00000000-0005-0000-0000-000058020000}"/>
    <cellStyle name="Notas 12 3" xfId="546" xr:uid="{00000000-0005-0000-0000-000059020000}"/>
    <cellStyle name="Notas 12 3 2" xfId="547" xr:uid="{00000000-0005-0000-0000-00005A020000}"/>
    <cellStyle name="Notas 12 4" xfId="548" xr:uid="{00000000-0005-0000-0000-00005B020000}"/>
    <cellStyle name="Notas 13" xfId="549" xr:uid="{00000000-0005-0000-0000-00005C020000}"/>
    <cellStyle name="Notas 14" xfId="550" xr:uid="{00000000-0005-0000-0000-00005D020000}"/>
    <cellStyle name="Notas 2" xfId="155" xr:uid="{00000000-0005-0000-0000-00005E020000}"/>
    <cellStyle name="Notas 2 2" xfId="156" xr:uid="{00000000-0005-0000-0000-00005F020000}"/>
    <cellStyle name="Notas 2 2 2" xfId="551" xr:uid="{00000000-0005-0000-0000-000060020000}"/>
    <cellStyle name="Notas 2 2 2 2" xfId="552" xr:uid="{00000000-0005-0000-0000-000061020000}"/>
    <cellStyle name="Notas 2 2 3" xfId="553" xr:uid="{00000000-0005-0000-0000-000062020000}"/>
    <cellStyle name="Notas 2 3" xfId="554" xr:uid="{00000000-0005-0000-0000-000063020000}"/>
    <cellStyle name="Notas 2 3 2" xfId="555" xr:uid="{00000000-0005-0000-0000-000064020000}"/>
    <cellStyle name="Notas 2 4" xfId="556" xr:uid="{00000000-0005-0000-0000-000065020000}"/>
    <cellStyle name="Notas 2 4 2" xfId="557" xr:uid="{00000000-0005-0000-0000-000066020000}"/>
    <cellStyle name="Notas 2 5" xfId="558" xr:uid="{00000000-0005-0000-0000-000067020000}"/>
    <cellStyle name="Notas 3" xfId="157" xr:uid="{00000000-0005-0000-0000-000068020000}"/>
    <cellStyle name="Notas 3 2" xfId="158" xr:uid="{00000000-0005-0000-0000-000069020000}"/>
    <cellStyle name="Notas 3 2 2" xfId="559" xr:uid="{00000000-0005-0000-0000-00006A020000}"/>
    <cellStyle name="Notas 3 3" xfId="560" xr:uid="{00000000-0005-0000-0000-00006B020000}"/>
    <cellStyle name="Notas 3 3 2" xfId="561" xr:uid="{00000000-0005-0000-0000-00006C020000}"/>
    <cellStyle name="Notas 3 4" xfId="562" xr:uid="{00000000-0005-0000-0000-00006D020000}"/>
    <cellStyle name="Notas 4" xfId="563" xr:uid="{00000000-0005-0000-0000-00006E020000}"/>
    <cellStyle name="Notas 4 2" xfId="564" xr:uid="{00000000-0005-0000-0000-00006F020000}"/>
    <cellStyle name="Notas 4 2 2" xfId="565" xr:uid="{00000000-0005-0000-0000-000070020000}"/>
    <cellStyle name="Notas 4 3" xfId="566" xr:uid="{00000000-0005-0000-0000-000071020000}"/>
    <cellStyle name="Notas 4 3 2" xfId="567" xr:uid="{00000000-0005-0000-0000-000072020000}"/>
    <cellStyle name="Notas 4 4" xfId="568" xr:uid="{00000000-0005-0000-0000-000073020000}"/>
    <cellStyle name="Notas 5" xfId="569" xr:uid="{00000000-0005-0000-0000-000074020000}"/>
    <cellStyle name="Notas 5 2" xfId="570" xr:uid="{00000000-0005-0000-0000-000075020000}"/>
    <cellStyle name="Notas 5 2 2" xfId="571" xr:uid="{00000000-0005-0000-0000-000076020000}"/>
    <cellStyle name="Notas 5 3" xfId="572" xr:uid="{00000000-0005-0000-0000-000077020000}"/>
    <cellStyle name="Notas 5 3 2" xfId="573" xr:uid="{00000000-0005-0000-0000-000078020000}"/>
    <cellStyle name="Notas 5 4" xfId="574" xr:uid="{00000000-0005-0000-0000-000079020000}"/>
    <cellStyle name="Notas 6" xfId="575" xr:uid="{00000000-0005-0000-0000-00007A020000}"/>
    <cellStyle name="Notas 6 2" xfId="576" xr:uid="{00000000-0005-0000-0000-00007B020000}"/>
    <cellStyle name="Notas 6 2 2" xfId="577" xr:uid="{00000000-0005-0000-0000-00007C020000}"/>
    <cellStyle name="Notas 6 3" xfId="578" xr:uid="{00000000-0005-0000-0000-00007D020000}"/>
    <cellStyle name="Notas 6 3 2" xfId="579" xr:uid="{00000000-0005-0000-0000-00007E020000}"/>
    <cellStyle name="Notas 6 4" xfId="580" xr:uid="{00000000-0005-0000-0000-00007F020000}"/>
    <cellStyle name="Notas 7" xfId="581" xr:uid="{00000000-0005-0000-0000-000080020000}"/>
    <cellStyle name="Notas 7 2" xfId="582" xr:uid="{00000000-0005-0000-0000-000081020000}"/>
    <cellStyle name="Notas 7 2 2" xfId="583" xr:uid="{00000000-0005-0000-0000-000082020000}"/>
    <cellStyle name="Notas 7 3" xfId="584" xr:uid="{00000000-0005-0000-0000-000083020000}"/>
    <cellStyle name="Notas 7 3 2" xfId="585" xr:uid="{00000000-0005-0000-0000-000084020000}"/>
    <cellStyle name="Notas 7 4" xfId="586" xr:uid="{00000000-0005-0000-0000-000085020000}"/>
    <cellStyle name="Notas 8" xfId="587" xr:uid="{00000000-0005-0000-0000-000086020000}"/>
    <cellStyle name="Notas 8 2" xfId="588" xr:uid="{00000000-0005-0000-0000-000087020000}"/>
    <cellStyle name="Notas 8 2 2" xfId="589" xr:uid="{00000000-0005-0000-0000-000088020000}"/>
    <cellStyle name="Notas 8 3" xfId="590" xr:uid="{00000000-0005-0000-0000-000089020000}"/>
    <cellStyle name="Notas 8 3 2" xfId="591" xr:uid="{00000000-0005-0000-0000-00008A020000}"/>
    <cellStyle name="Notas 8 4" xfId="592" xr:uid="{00000000-0005-0000-0000-00008B020000}"/>
    <cellStyle name="Notas 9" xfId="593" xr:uid="{00000000-0005-0000-0000-00008C020000}"/>
    <cellStyle name="Notas 9 2" xfId="594" xr:uid="{00000000-0005-0000-0000-00008D020000}"/>
    <cellStyle name="Notas 9 2 2" xfId="595" xr:uid="{00000000-0005-0000-0000-00008E020000}"/>
    <cellStyle name="Notas 9 3" xfId="596" xr:uid="{00000000-0005-0000-0000-00008F020000}"/>
    <cellStyle name="Notas 9 3 2" xfId="597" xr:uid="{00000000-0005-0000-0000-000090020000}"/>
    <cellStyle name="Notas 9 4" xfId="598" xr:uid="{00000000-0005-0000-0000-000091020000}"/>
    <cellStyle name="Porcentaje" xfId="869" builtinId="5"/>
    <cellStyle name="Porcentaje 2" xfId="599" xr:uid="{00000000-0005-0000-0000-000093020000}"/>
    <cellStyle name="Porcentaje 5" xfId="871" xr:uid="{00000000-0005-0000-0000-000094020000}"/>
    <cellStyle name="Porcentual 2" xfId="175" xr:uid="{00000000-0005-0000-0000-000095020000}"/>
    <cellStyle name="Salida 2" xfId="600" xr:uid="{00000000-0005-0000-0000-000096020000}"/>
    <cellStyle name="SAPBEXaggData" xfId="601" xr:uid="{00000000-0005-0000-0000-000097020000}"/>
    <cellStyle name="SAPBEXaggData 2" xfId="602" xr:uid="{00000000-0005-0000-0000-000098020000}"/>
    <cellStyle name="SAPBEXaggData 3" xfId="603" xr:uid="{00000000-0005-0000-0000-000099020000}"/>
    <cellStyle name="SAPBEXaggDataEmph" xfId="604" xr:uid="{00000000-0005-0000-0000-00009A020000}"/>
    <cellStyle name="SAPBEXaggDataEmph 2" xfId="605" xr:uid="{00000000-0005-0000-0000-00009B020000}"/>
    <cellStyle name="SAPBEXaggDataEmph 3" xfId="606" xr:uid="{00000000-0005-0000-0000-00009C020000}"/>
    <cellStyle name="SAPBEXaggItem" xfId="607" xr:uid="{00000000-0005-0000-0000-00009D020000}"/>
    <cellStyle name="SAPBEXaggItem 2" xfId="608" xr:uid="{00000000-0005-0000-0000-00009E020000}"/>
    <cellStyle name="SAPBEXaggItem 3" xfId="609" xr:uid="{00000000-0005-0000-0000-00009F020000}"/>
    <cellStyle name="SAPBEXaggItemX" xfId="610" xr:uid="{00000000-0005-0000-0000-0000A0020000}"/>
    <cellStyle name="SAPBEXchaText" xfId="611" xr:uid="{00000000-0005-0000-0000-0000A1020000}"/>
    <cellStyle name="SAPBEXchaText 2" xfId="612" xr:uid="{00000000-0005-0000-0000-0000A2020000}"/>
    <cellStyle name="SAPBEXchaText 3" xfId="613" xr:uid="{00000000-0005-0000-0000-0000A3020000}"/>
    <cellStyle name="SAPBEXexcBad7" xfId="614" xr:uid="{00000000-0005-0000-0000-0000A4020000}"/>
    <cellStyle name="SAPBEXexcBad7 2" xfId="615" xr:uid="{00000000-0005-0000-0000-0000A5020000}"/>
    <cellStyle name="SAPBEXexcBad7 3" xfId="616" xr:uid="{00000000-0005-0000-0000-0000A6020000}"/>
    <cellStyle name="SAPBEXexcBad8" xfId="617" xr:uid="{00000000-0005-0000-0000-0000A7020000}"/>
    <cellStyle name="SAPBEXexcBad8 2" xfId="618" xr:uid="{00000000-0005-0000-0000-0000A8020000}"/>
    <cellStyle name="SAPBEXexcBad8 3" xfId="619" xr:uid="{00000000-0005-0000-0000-0000A9020000}"/>
    <cellStyle name="SAPBEXexcBad9" xfId="620" xr:uid="{00000000-0005-0000-0000-0000AA020000}"/>
    <cellStyle name="SAPBEXexcBad9 2" xfId="621" xr:uid="{00000000-0005-0000-0000-0000AB020000}"/>
    <cellStyle name="SAPBEXexcBad9 3" xfId="622" xr:uid="{00000000-0005-0000-0000-0000AC020000}"/>
    <cellStyle name="SAPBEXexcCritical4" xfId="623" xr:uid="{00000000-0005-0000-0000-0000AD020000}"/>
    <cellStyle name="SAPBEXexcCritical4 2" xfId="624" xr:uid="{00000000-0005-0000-0000-0000AE020000}"/>
    <cellStyle name="SAPBEXexcCritical4 3" xfId="625" xr:uid="{00000000-0005-0000-0000-0000AF020000}"/>
    <cellStyle name="SAPBEXexcCritical5" xfId="626" xr:uid="{00000000-0005-0000-0000-0000B0020000}"/>
    <cellStyle name="SAPBEXexcCritical5 2" xfId="627" xr:uid="{00000000-0005-0000-0000-0000B1020000}"/>
    <cellStyle name="SAPBEXexcCritical5 3" xfId="628" xr:uid="{00000000-0005-0000-0000-0000B2020000}"/>
    <cellStyle name="SAPBEXexcCritical6" xfId="629" xr:uid="{00000000-0005-0000-0000-0000B3020000}"/>
    <cellStyle name="SAPBEXexcCritical6 2" xfId="630" xr:uid="{00000000-0005-0000-0000-0000B4020000}"/>
    <cellStyle name="SAPBEXexcCritical6 3" xfId="631" xr:uid="{00000000-0005-0000-0000-0000B5020000}"/>
    <cellStyle name="SAPBEXexcGood1" xfId="632" xr:uid="{00000000-0005-0000-0000-0000B6020000}"/>
    <cellStyle name="SAPBEXexcGood1 2" xfId="633" xr:uid="{00000000-0005-0000-0000-0000B7020000}"/>
    <cellStyle name="SAPBEXexcGood1 3" xfId="634" xr:uid="{00000000-0005-0000-0000-0000B8020000}"/>
    <cellStyle name="SAPBEXexcGood2" xfId="635" xr:uid="{00000000-0005-0000-0000-0000B9020000}"/>
    <cellStyle name="SAPBEXexcGood2 2" xfId="636" xr:uid="{00000000-0005-0000-0000-0000BA020000}"/>
    <cellStyle name="SAPBEXexcGood2 3" xfId="637" xr:uid="{00000000-0005-0000-0000-0000BB020000}"/>
    <cellStyle name="SAPBEXexcGood3" xfId="638" xr:uid="{00000000-0005-0000-0000-0000BC020000}"/>
    <cellStyle name="SAPBEXexcGood3 2" xfId="639" xr:uid="{00000000-0005-0000-0000-0000BD020000}"/>
    <cellStyle name="SAPBEXexcGood3 3" xfId="640" xr:uid="{00000000-0005-0000-0000-0000BE020000}"/>
    <cellStyle name="SAPBEXfilterDrill" xfId="641" xr:uid="{00000000-0005-0000-0000-0000BF020000}"/>
    <cellStyle name="SAPBEXfilterDrill 2" xfId="642" xr:uid="{00000000-0005-0000-0000-0000C0020000}"/>
    <cellStyle name="SAPBEXfilterDrill 3" xfId="643" xr:uid="{00000000-0005-0000-0000-0000C1020000}"/>
    <cellStyle name="SAPBEXfilterItem" xfId="644" xr:uid="{00000000-0005-0000-0000-0000C2020000}"/>
    <cellStyle name="SAPBEXfilterItem 2" xfId="645" xr:uid="{00000000-0005-0000-0000-0000C3020000}"/>
    <cellStyle name="SAPBEXfilterItem 3" xfId="646" xr:uid="{00000000-0005-0000-0000-0000C4020000}"/>
    <cellStyle name="SAPBEXfilterText" xfId="647" xr:uid="{00000000-0005-0000-0000-0000C5020000}"/>
    <cellStyle name="SAPBEXfilterText 2" xfId="648" xr:uid="{00000000-0005-0000-0000-0000C6020000}"/>
    <cellStyle name="SAPBEXfilterText 3" xfId="649" xr:uid="{00000000-0005-0000-0000-0000C7020000}"/>
    <cellStyle name="SAPBEXfilterText 3 2" xfId="650" xr:uid="{00000000-0005-0000-0000-0000C8020000}"/>
    <cellStyle name="SAPBEXfilterText 4" xfId="651" xr:uid="{00000000-0005-0000-0000-0000C9020000}"/>
    <cellStyle name="SAPBEXformats" xfId="652" xr:uid="{00000000-0005-0000-0000-0000CA020000}"/>
    <cellStyle name="SAPBEXformats 2" xfId="653" xr:uid="{00000000-0005-0000-0000-0000CB020000}"/>
    <cellStyle name="SAPBEXformats 3" xfId="654" xr:uid="{00000000-0005-0000-0000-0000CC020000}"/>
    <cellStyle name="SAPBEXheaderItem" xfId="655" xr:uid="{00000000-0005-0000-0000-0000CD020000}"/>
    <cellStyle name="SAPBEXheaderItem 10" xfId="656" xr:uid="{00000000-0005-0000-0000-0000CE020000}"/>
    <cellStyle name="SAPBEXheaderItem 11" xfId="657" xr:uid="{00000000-0005-0000-0000-0000CF020000}"/>
    <cellStyle name="SAPBEXheaderItem 12" xfId="658" xr:uid="{00000000-0005-0000-0000-0000D0020000}"/>
    <cellStyle name="SAPBEXheaderItem 13" xfId="659" xr:uid="{00000000-0005-0000-0000-0000D1020000}"/>
    <cellStyle name="SAPBEXheaderItem 14" xfId="660" xr:uid="{00000000-0005-0000-0000-0000D2020000}"/>
    <cellStyle name="SAPBEXheaderItem 15" xfId="661" xr:uid="{00000000-0005-0000-0000-0000D3020000}"/>
    <cellStyle name="SAPBEXheaderItem 16" xfId="662" xr:uid="{00000000-0005-0000-0000-0000D4020000}"/>
    <cellStyle name="SAPBEXheaderItem 17" xfId="663" xr:uid="{00000000-0005-0000-0000-0000D5020000}"/>
    <cellStyle name="SAPBEXheaderItem 17 2" xfId="664" xr:uid="{00000000-0005-0000-0000-0000D6020000}"/>
    <cellStyle name="SAPBEXheaderItem 18" xfId="665" xr:uid="{00000000-0005-0000-0000-0000D7020000}"/>
    <cellStyle name="SAPBEXheaderItem 18 2" xfId="666" xr:uid="{00000000-0005-0000-0000-0000D8020000}"/>
    <cellStyle name="SAPBEXheaderItem 19" xfId="667" xr:uid="{00000000-0005-0000-0000-0000D9020000}"/>
    <cellStyle name="SAPBEXheaderItem 2" xfId="668" xr:uid="{00000000-0005-0000-0000-0000DA020000}"/>
    <cellStyle name="SAPBEXheaderItem 2 2" xfId="669" xr:uid="{00000000-0005-0000-0000-0000DB020000}"/>
    <cellStyle name="SAPBEXheaderItem 20" xfId="670" xr:uid="{00000000-0005-0000-0000-0000DC020000}"/>
    <cellStyle name="SAPBEXheaderItem 21" xfId="671" xr:uid="{00000000-0005-0000-0000-0000DD020000}"/>
    <cellStyle name="SAPBEXheaderItem 3" xfId="672" xr:uid="{00000000-0005-0000-0000-0000DE020000}"/>
    <cellStyle name="SAPBEXheaderItem 3 10" xfId="673" xr:uid="{00000000-0005-0000-0000-0000DF020000}"/>
    <cellStyle name="SAPBEXheaderItem 3 10 2" xfId="674" xr:uid="{00000000-0005-0000-0000-0000E0020000}"/>
    <cellStyle name="SAPBEXheaderItem 3 2" xfId="675" xr:uid="{00000000-0005-0000-0000-0000E1020000}"/>
    <cellStyle name="SAPBEXheaderItem 3 2 2" xfId="676" xr:uid="{00000000-0005-0000-0000-0000E2020000}"/>
    <cellStyle name="SAPBEXheaderItem 3 3" xfId="677" xr:uid="{00000000-0005-0000-0000-0000E3020000}"/>
    <cellStyle name="SAPBEXheaderItem 3 3 2" xfId="678" xr:uid="{00000000-0005-0000-0000-0000E4020000}"/>
    <cellStyle name="SAPBEXheaderItem 3 4" xfId="679" xr:uid="{00000000-0005-0000-0000-0000E5020000}"/>
    <cellStyle name="SAPBEXheaderItem 3 4 2" xfId="680" xr:uid="{00000000-0005-0000-0000-0000E6020000}"/>
    <cellStyle name="SAPBEXheaderItem 3 5" xfId="681" xr:uid="{00000000-0005-0000-0000-0000E7020000}"/>
    <cellStyle name="SAPBEXheaderItem 3 5 2" xfId="682" xr:uid="{00000000-0005-0000-0000-0000E8020000}"/>
    <cellStyle name="SAPBEXheaderItem 3 6" xfId="683" xr:uid="{00000000-0005-0000-0000-0000E9020000}"/>
    <cellStyle name="SAPBEXheaderItem 3 6 2" xfId="684" xr:uid="{00000000-0005-0000-0000-0000EA020000}"/>
    <cellStyle name="SAPBEXheaderItem 3 7" xfId="685" xr:uid="{00000000-0005-0000-0000-0000EB020000}"/>
    <cellStyle name="SAPBEXheaderItem 3 7 2" xfId="686" xr:uid="{00000000-0005-0000-0000-0000EC020000}"/>
    <cellStyle name="SAPBEXheaderItem 3 8" xfId="687" xr:uid="{00000000-0005-0000-0000-0000ED020000}"/>
    <cellStyle name="SAPBEXheaderItem 3 8 2" xfId="688" xr:uid="{00000000-0005-0000-0000-0000EE020000}"/>
    <cellStyle name="SAPBEXheaderItem 3 9" xfId="689" xr:uid="{00000000-0005-0000-0000-0000EF020000}"/>
    <cellStyle name="SAPBEXheaderItem 3 9 2" xfId="690" xr:uid="{00000000-0005-0000-0000-0000F0020000}"/>
    <cellStyle name="SAPBEXheaderItem 4" xfId="691" xr:uid="{00000000-0005-0000-0000-0000F1020000}"/>
    <cellStyle name="SAPBEXheaderItem 4 2" xfId="692" xr:uid="{00000000-0005-0000-0000-0000F2020000}"/>
    <cellStyle name="SAPBEXheaderItem 5" xfId="693" xr:uid="{00000000-0005-0000-0000-0000F3020000}"/>
    <cellStyle name="SAPBEXheaderItem 6" xfId="694" xr:uid="{00000000-0005-0000-0000-0000F4020000}"/>
    <cellStyle name="SAPBEXheaderItem 7" xfId="695" xr:uid="{00000000-0005-0000-0000-0000F5020000}"/>
    <cellStyle name="SAPBEXheaderItem 8" xfId="696" xr:uid="{00000000-0005-0000-0000-0000F6020000}"/>
    <cellStyle name="SAPBEXheaderItem 9" xfId="697" xr:uid="{00000000-0005-0000-0000-0000F7020000}"/>
    <cellStyle name="SAPBEXheaderText" xfId="698" xr:uid="{00000000-0005-0000-0000-0000F8020000}"/>
    <cellStyle name="SAPBEXheaderText 10" xfId="699" xr:uid="{00000000-0005-0000-0000-0000F9020000}"/>
    <cellStyle name="SAPBEXheaderText 11" xfId="700" xr:uid="{00000000-0005-0000-0000-0000FA020000}"/>
    <cellStyle name="SAPBEXheaderText 12" xfId="701" xr:uid="{00000000-0005-0000-0000-0000FB020000}"/>
    <cellStyle name="SAPBEXheaderText 13" xfId="702" xr:uid="{00000000-0005-0000-0000-0000FC020000}"/>
    <cellStyle name="SAPBEXheaderText 14" xfId="703" xr:uid="{00000000-0005-0000-0000-0000FD020000}"/>
    <cellStyle name="SAPBEXheaderText 15" xfId="704" xr:uid="{00000000-0005-0000-0000-0000FE020000}"/>
    <cellStyle name="SAPBEXheaderText 16" xfId="705" xr:uid="{00000000-0005-0000-0000-0000FF020000}"/>
    <cellStyle name="SAPBEXheaderText 17" xfId="706" xr:uid="{00000000-0005-0000-0000-000000030000}"/>
    <cellStyle name="SAPBEXheaderText 17 2" xfId="707" xr:uid="{00000000-0005-0000-0000-000001030000}"/>
    <cellStyle name="SAPBEXheaderText 18" xfId="708" xr:uid="{00000000-0005-0000-0000-000002030000}"/>
    <cellStyle name="SAPBEXheaderText 18 2" xfId="709" xr:uid="{00000000-0005-0000-0000-000003030000}"/>
    <cellStyle name="SAPBEXheaderText 19" xfId="710" xr:uid="{00000000-0005-0000-0000-000004030000}"/>
    <cellStyle name="SAPBEXheaderText 2" xfId="711" xr:uid="{00000000-0005-0000-0000-000005030000}"/>
    <cellStyle name="SAPBEXheaderText 2 2" xfId="712" xr:uid="{00000000-0005-0000-0000-000006030000}"/>
    <cellStyle name="SAPBEXheaderText 20" xfId="713" xr:uid="{00000000-0005-0000-0000-000007030000}"/>
    <cellStyle name="SAPBEXheaderText 21" xfId="714" xr:uid="{00000000-0005-0000-0000-000008030000}"/>
    <cellStyle name="SAPBEXheaderText 3" xfId="715" xr:uid="{00000000-0005-0000-0000-000009030000}"/>
    <cellStyle name="SAPBEXheaderText 3 10" xfId="716" xr:uid="{00000000-0005-0000-0000-00000A030000}"/>
    <cellStyle name="SAPBEXheaderText 3 10 2" xfId="717" xr:uid="{00000000-0005-0000-0000-00000B030000}"/>
    <cellStyle name="SAPBEXheaderText 3 2" xfId="718" xr:uid="{00000000-0005-0000-0000-00000C030000}"/>
    <cellStyle name="SAPBEXheaderText 3 2 2" xfId="719" xr:uid="{00000000-0005-0000-0000-00000D030000}"/>
    <cellStyle name="SAPBEXheaderText 3 3" xfId="720" xr:uid="{00000000-0005-0000-0000-00000E030000}"/>
    <cellStyle name="SAPBEXheaderText 3 3 2" xfId="721" xr:uid="{00000000-0005-0000-0000-00000F030000}"/>
    <cellStyle name="SAPBEXheaderText 3 4" xfId="722" xr:uid="{00000000-0005-0000-0000-000010030000}"/>
    <cellStyle name="SAPBEXheaderText 3 4 2" xfId="723" xr:uid="{00000000-0005-0000-0000-000011030000}"/>
    <cellStyle name="SAPBEXheaderText 3 5" xfId="724" xr:uid="{00000000-0005-0000-0000-000012030000}"/>
    <cellStyle name="SAPBEXheaderText 3 5 2" xfId="725" xr:uid="{00000000-0005-0000-0000-000013030000}"/>
    <cellStyle name="SAPBEXheaderText 3 6" xfId="726" xr:uid="{00000000-0005-0000-0000-000014030000}"/>
    <cellStyle name="SAPBEXheaderText 3 6 2" xfId="727" xr:uid="{00000000-0005-0000-0000-000015030000}"/>
    <cellStyle name="SAPBEXheaderText 3 7" xfId="728" xr:uid="{00000000-0005-0000-0000-000016030000}"/>
    <cellStyle name="SAPBEXheaderText 3 7 2" xfId="729" xr:uid="{00000000-0005-0000-0000-000017030000}"/>
    <cellStyle name="SAPBEXheaderText 3 8" xfId="730" xr:uid="{00000000-0005-0000-0000-000018030000}"/>
    <cellStyle name="SAPBEXheaderText 3 8 2" xfId="731" xr:uid="{00000000-0005-0000-0000-000019030000}"/>
    <cellStyle name="SAPBEXheaderText 3 9" xfId="732" xr:uid="{00000000-0005-0000-0000-00001A030000}"/>
    <cellStyle name="SAPBEXheaderText 3 9 2" xfId="733" xr:uid="{00000000-0005-0000-0000-00001B030000}"/>
    <cellStyle name="SAPBEXheaderText 4" xfId="734" xr:uid="{00000000-0005-0000-0000-00001C030000}"/>
    <cellStyle name="SAPBEXheaderText 4 2" xfId="735" xr:uid="{00000000-0005-0000-0000-00001D030000}"/>
    <cellStyle name="SAPBEXheaderText 5" xfId="736" xr:uid="{00000000-0005-0000-0000-00001E030000}"/>
    <cellStyle name="SAPBEXheaderText 6" xfId="737" xr:uid="{00000000-0005-0000-0000-00001F030000}"/>
    <cellStyle name="SAPBEXheaderText 7" xfId="738" xr:uid="{00000000-0005-0000-0000-000020030000}"/>
    <cellStyle name="SAPBEXheaderText 8" xfId="739" xr:uid="{00000000-0005-0000-0000-000021030000}"/>
    <cellStyle name="SAPBEXheaderText 9" xfId="740" xr:uid="{00000000-0005-0000-0000-000022030000}"/>
    <cellStyle name="SAPBEXHLevel0" xfId="741" xr:uid="{00000000-0005-0000-0000-000023030000}"/>
    <cellStyle name="SAPBEXHLevel0 2" xfId="742" xr:uid="{00000000-0005-0000-0000-000024030000}"/>
    <cellStyle name="SAPBEXHLevel0 3" xfId="743" xr:uid="{00000000-0005-0000-0000-000025030000}"/>
    <cellStyle name="SAPBEXHLevel0 3 2" xfId="744" xr:uid="{00000000-0005-0000-0000-000026030000}"/>
    <cellStyle name="SAPBEXHLevel0X" xfId="745" xr:uid="{00000000-0005-0000-0000-000027030000}"/>
    <cellStyle name="SAPBEXHLevel0X 2" xfId="746" xr:uid="{00000000-0005-0000-0000-000028030000}"/>
    <cellStyle name="SAPBEXHLevel0X 3" xfId="747" xr:uid="{00000000-0005-0000-0000-000029030000}"/>
    <cellStyle name="SAPBEXHLevel0X 3 2" xfId="748" xr:uid="{00000000-0005-0000-0000-00002A030000}"/>
    <cellStyle name="SAPBEXHLevel1" xfId="749" xr:uid="{00000000-0005-0000-0000-00002B030000}"/>
    <cellStyle name="SAPBEXHLevel1 2" xfId="750" xr:uid="{00000000-0005-0000-0000-00002C030000}"/>
    <cellStyle name="SAPBEXHLevel1 3" xfId="751" xr:uid="{00000000-0005-0000-0000-00002D030000}"/>
    <cellStyle name="SAPBEXHLevel1 3 2" xfId="752" xr:uid="{00000000-0005-0000-0000-00002E030000}"/>
    <cellStyle name="SAPBEXHLevel1X" xfId="753" xr:uid="{00000000-0005-0000-0000-00002F030000}"/>
    <cellStyle name="SAPBEXHLevel1X 2" xfId="754" xr:uid="{00000000-0005-0000-0000-000030030000}"/>
    <cellStyle name="SAPBEXHLevel1X 3" xfId="755" xr:uid="{00000000-0005-0000-0000-000031030000}"/>
    <cellStyle name="SAPBEXHLevel1X 3 2" xfId="756" xr:uid="{00000000-0005-0000-0000-000032030000}"/>
    <cellStyle name="SAPBEXHLevel2" xfId="757" xr:uid="{00000000-0005-0000-0000-000033030000}"/>
    <cellStyle name="SAPBEXHLevel2 2" xfId="758" xr:uid="{00000000-0005-0000-0000-000034030000}"/>
    <cellStyle name="SAPBEXHLevel2 3" xfId="759" xr:uid="{00000000-0005-0000-0000-000035030000}"/>
    <cellStyle name="SAPBEXHLevel2 3 2" xfId="760" xr:uid="{00000000-0005-0000-0000-000036030000}"/>
    <cellStyle name="SAPBEXHLevel2X" xfId="761" xr:uid="{00000000-0005-0000-0000-000037030000}"/>
    <cellStyle name="SAPBEXHLevel2X 2" xfId="762" xr:uid="{00000000-0005-0000-0000-000038030000}"/>
    <cellStyle name="SAPBEXHLevel2X 3" xfId="763" xr:uid="{00000000-0005-0000-0000-000039030000}"/>
    <cellStyle name="SAPBEXHLevel2X 3 2" xfId="764" xr:uid="{00000000-0005-0000-0000-00003A030000}"/>
    <cellStyle name="SAPBEXHLevel3" xfId="765" xr:uid="{00000000-0005-0000-0000-00003B030000}"/>
    <cellStyle name="SAPBEXHLevel3 2" xfId="766" xr:uid="{00000000-0005-0000-0000-00003C030000}"/>
    <cellStyle name="SAPBEXHLevel3 3" xfId="767" xr:uid="{00000000-0005-0000-0000-00003D030000}"/>
    <cellStyle name="SAPBEXHLevel3 3 2" xfId="768" xr:uid="{00000000-0005-0000-0000-00003E030000}"/>
    <cellStyle name="SAPBEXHLevel3X" xfId="769" xr:uid="{00000000-0005-0000-0000-00003F030000}"/>
    <cellStyle name="SAPBEXHLevel3X 2" xfId="770" xr:uid="{00000000-0005-0000-0000-000040030000}"/>
    <cellStyle name="SAPBEXHLevel3X 3" xfId="771" xr:uid="{00000000-0005-0000-0000-000041030000}"/>
    <cellStyle name="SAPBEXHLevel3X 3 2" xfId="772" xr:uid="{00000000-0005-0000-0000-000042030000}"/>
    <cellStyle name="SAPBEXinputData" xfId="773" xr:uid="{00000000-0005-0000-0000-000043030000}"/>
    <cellStyle name="SAPBEXinputData 2" xfId="774" xr:uid="{00000000-0005-0000-0000-000044030000}"/>
    <cellStyle name="SAPBEXinputData 3" xfId="775" xr:uid="{00000000-0005-0000-0000-000045030000}"/>
    <cellStyle name="SAPBEXinputData 3 2" xfId="776" xr:uid="{00000000-0005-0000-0000-000046030000}"/>
    <cellStyle name="SAPBEXresData" xfId="777" xr:uid="{00000000-0005-0000-0000-000047030000}"/>
    <cellStyle name="SAPBEXresData 2" xfId="778" xr:uid="{00000000-0005-0000-0000-000048030000}"/>
    <cellStyle name="SAPBEXresData 3" xfId="779" xr:uid="{00000000-0005-0000-0000-000049030000}"/>
    <cellStyle name="SAPBEXresDataEmph" xfId="780" xr:uid="{00000000-0005-0000-0000-00004A030000}"/>
    <cellStyle name="SAPBEXresDataEmph 2" xfId="781" xr:uid="{00000000-0005-0000-0000-00004B030000}"/>
    <cellStyle name="SAPBEXresDataEmph 3" xfId="782" xr:uid="{00000000-0005-0000-0000-00004C030000}"/>
    <cellStyle name="SAPBEXresItem" xfId="783" xr:uid="{00000000-0005-0000-0000-00004D030000}"/>
    <cellStyle name="SAPBEXresItem 2" xfId="784" xr:uid="{00000000-0005-0000-0000-00004E030000}"/>
    <cellStyle name="SAPBEXresItem 3" xfId="785" xr:uid="{00000000-0005-0000-0000-00004F030000}"/>
    <cellStyle name="SAPBEXresItemX" xfId="786" xr:uid="{00000000-0005-0000-0000-000050030000}"/>
    <cellStyle name="SAPBEXstdData" xfId="787" xr:uid="{00000000-0005-0000-0000-000051030000}"/>
    <cellStyle name="SAPBEXstdData 2" xfId="788" xr:uid="{00000000-0005-0000-0000-000052030000}"/>
    <cellStyle name="SAPBEXstdData 3" xfId="789" xr:uid="{00000000-0005-0000-0000-000053030000}"/>
    <cellStyle name="SAPBEXstdDataEmph" xfId="790" xr:uid="{00000000-0005-0000-0000-000054030000}"/>
    <cellStyle name="SAPBEXstdDataEmph 2" xfId="791" xr:uid="{00000000-0005-0000-0000-000055030000}"/>
    <cellStyle name="SAPBEXstdDataEmph 3" xfId="792" xr:uid="{00000000-0005-0000-0000-000056030000}"/>
    <cellStyle name="SAPBEXstdItem" xfId="176" xr:uid="{00000000-0005-0000-0000-000057030000}"/>
    <cellStyle name="SAPBEXstdItem 2" xfId="793" xr:uid="{00000000-0005-0000-0000-000058030000}"/>
    <cellStyle name="SAPBEXstdItem 3" xfId="794" xr:uid="{00000000-0005-0000-0000-000059030000}"/>
    <cellStyle name="SAPBEXstdItemX" xfId="795" xr:uid="{00000000-0005-0000-0000-00005A030000}"/>
    <cellStyle name="SAPBEXtitle" xfId="796" xr:uid="{00000000-0005-0000-0000-00005B030000}"/>
    <cellStyle name="SAPBEXtitle 2" xfId="797" xr:uid="{00000000-0005-0000-0000-00005C030000}"/>
    <cellStyle name="SAPBEXtitle 3" xfId="798" xr:uid="{00000000-0005-0000-0000-00005D030000}"/>
    <cellStyle name="SAPBEXtitle 3 2" xfId="799" xr:uid="{00000000-0005-0000-0000-00005E030000}"/>
    <cellStyle name="SAPBEXtitle 4" xfId="800" xr:uid="{00000000-0005-0000-0000-00005F030000}"/>
    <cellStyle name="SAPBEXundefined" xfId="801" xr:uid="{00000000-0005-0000-0000-000060030000}"/>
    <cellStyle name="SAPBEXundefined 2" xfId="802" xr:uid="{00000000-0005-0000-0000-000061030000}"/>
    <cellStyle name="SAPBEXundefined 3" xfId="803" xr:uid="{00000000-0005-0000-0000-000062030000}"/>
    <cellStyle name="Sheet Title" xfId="804" xr:uid="{00000000-0005-0000-0000-000063030000}"/>
    <cellStyle name="Texto de advertencia 2" xfId="805" xr:uid="{00000000-0005-0000-0000-000064030000}"/>
    <cellStyle name="Texto explicativo 2" xfId="806" xr:uid="{00000000-0005-0000-0000-000065030000}"/>
    <cellStyle name="Título 1 2" xfId="807" xr:uid="{00000000-0005-0000-0000-000066030000}"/>
    <cellStyle name="Título 2 2" xfId="808" xr:uid="{00000000-0005-0000-0000-000067030000}"/>
    <cellStyle name="Título 3 2" xfId="809" xr:uid="{00000000-0005-0000-0000-000068030000}"/>
    <cellStyle name="Título 4" xfId="810" xr:uid="{00000000-0005-0000-0000-000069030000}"/>
    <cellStyle name="Total 10" xfId="159" xr:uid="{00000000-0005-0000-0000-00006A030000}"/>
    <cellStyle name="Total 11" xfId="160" xr:uid="{00000000-0005-0000-0000-00006B030000}"/>
    <cellStyle name="Total 12" xfId="161" xr:uid="{00000000-0005-0000-0000-00006C030000}"/>
    <cellStyle name="Total 13" xfId="162" xr:uid="{00000000-0005-0000-0000-00006D030000}"/>
    <cellStyle name="Total 14" xfId="163" xr:uid="{00000000-0005-0000-0000-00006E030000}"/>
    <cellStyle name="Total 15" xfId="811" xr:uid="{00000000-0005-0000-0000-00006F030000}"/>
    <cellStyle name="Total 16" xfId="812" xr:uid="{00000000-0005-0000-0000-000070030000}"/>
    <cellStyle name="Total 2" xfId="164" xr:uid="{00000000-0005-0000-0000-000071030000}"/>
    <cellStyle name="Total 3" xfId="165" xr:uid="{00000000-0005-0000-0000-000072030000}"/>
    <cellStyle name="Total 3 2" xfId="813" xr:uid="{00000000-0005-0000-0000-000073030000}"/>
    <cellStyle name="Total 4" xfId="166" xr:uid="{00000000-0005-0000-0000-000074030000}"/>
    <cellStyle name="Total 5" xfId="167" xr:uid="{00000000-0005-0000-0000-000075030000}"/>
    <cellStyle name="Total 6" xfId="168" xr:uid="{00000000-0005-0000-0000-000076030000}"/>
    <cellStyle name="Total 7" xfId="169" xr:uid="{00000000-0005-0000-0000-000077030000}"/>
    <cellStyle name="Total 8" xfId="170" xr:uid="{00000000-0005-0000-0000-000078030000}"/>
    <cellStyle name="Total 9" xfId="171" xr:uid="{00000000-0005-0000-0000-000079030000}"/>
  </cellStyles>
  <dxfs count="0"/>
  <tableStyles count="0" defaultTableStyle="TableStyleMedium2" defaultPivotStyle="PivotStyleLight16"/>
  <colors>
    <mruColors>
      <color rgb="FF4A5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61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externalLink" Target="externalLinks/externalLink9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2703553</xdr:colOff>
      <xdr:row>71</xdr:row>
      <xdr:rowOff>0</xdr:rowOff>
    </xdr:from>
    <xdr:to>
      <xdr:col>0</xdr:col>
      <xdr:colOff>4741611</xdr:colOff>
      <xdr:row>76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40F6E7-20DD-19BE-C8C4-C5468945AB7D}"/>
            </a:ext>
          </a:extLst>
        </xdr:cNvPr>
        <xdr:cNvSpPr txBox="1"/>
      </xdr:nvSpPr>
      <xdr:spPr>
        <a:xfrm>
          <a:off x="2703553" y="106426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5249611</xdr:colOff>
      <xdr:row>71</xdr:row>
      <xdr:rowOff>0</xdr:rowOff>
    </xdr:from>
    <xdr:to>
      <xdr:col>1</xdr:col>
      <xdr:colOff>687347</xdr:colOff>
      <xdr:row>75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319122-3518-B309-E805-309EDD18F6A9}"/>
            </a:ext>
          </a:extLst>
        </xdr:cNvPr>
        <xdr:cNvSpPr txBox="1"/>
      </xdr:nvSpPr>
      <xdr:spPr>
        <a:xfrm>
          <a:off x="5249611" y="106426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2319378</xdr:colOff>
      <xdr:row>216</xdr:row>
      <xdr:rowOff>0</xdr:rowOff>
    </xdr:from>
    <xdr:to>
      <xdr:col>1</xdr:col>
      <xdr:colOff>4357436</xdr:colOff>
      <xdr:row>221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E4E27A6-6171-8840-1D36-9147E1E36286}"/>
            </a:ext>
          </a:extLst>
        </xdr:cNvPr>
        <xdr:cNvSpPr txBox="1"/>
      </xdr:nvSpPr>
      <xdr:spPr>
        <a:xfrm>
          <a:off x="3011528" y="298640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4865436</xdr:colOff>
      <xdr:row>216</xdr:row>
      <xdr:rowOff>0</xdr:rowOff>
    </xdr:from>
    <xdr:to>
      <xdr:col>2</xdr:col>
      <xdr:colOff>849272</xdr:colOff>
      <xdr:row>220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CB8367-60D4-2455-942A-A3688BC864D2}"/>
            </a:ext>
          </a:extLst>
        </xdr:cNvPr>
        <xdr:cNvSpPr txBox="1"/>
      </xdr:nvSpPr>
      <xdr:spPr>
        <a:xfrm>
          <a:off x="5557586" y="298640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103228</xdr:colOff>
      <xdr:row>175</xdr:row>
      <xdr:rowOff>0</xdr:rowOff>
    </xdr:from>
    <xdr:to>
      <xdr:col>4</xdr:col>
      <xdr:colOff>953836</xdr:colOff>
      <xdr:row>180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054BCF5-6D71-065B-95A3-1CA410121897}"/>
            </a:ext>
          </a:extLst>
        </xdr:cNvPr>
        <xdr:cNvSpPr txBox="1"/>
      </xdr:nvSpPr>
      <xdr:spPr>
        <a:xfrm>
          <a:off x="6484978" y="227774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5</xdr:col>
      <xdr:colOff>14036</xdr:colOff>
      <xdr:row>175</xdr:row>
      <xdr:rowOff>0</xdr:rowOff>
    </xdr:from>
    <xdr:to>
      <xdr:col>6</xdr:col>
      <xdr:colOff>436522</xdr:colOff>
      <xdr:row>179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139A9F7-3ECD-18FB-32E3-3C8302D7EBD8}"/>
            </a:ext>
          </a:extLst>
        </xdr:cNvPr>
        <xdr:cNvSpPr txBox="1"/>
      </xdr:nvSpPr>
      <xdr:spPr>
        <a:xfrm>
          <a:off x="9031036" y="227774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1392278</xdr:colOff>
      <xdr:row>33</xdr:row>
      <xdr:rowOff>0</xdr:rowOff>
    </xdr:from>
    <xdr:to>
      <xdr:col>2</xdr:col>
      <xdr:colOff>71186</xdr:colOff>
      <xdr:row>38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EC124D-2D0B-417F-9F97-AFFC494507F3}"/>
            </a:ext>
          </a:extLst>
        </xdr:cNvPr>
        <xdr:cNvSpPr txBox="1"/>
      </xdr:nvSpPr>
      <xdr:spPr>
        <a:xfrm>
          <a:off x="2084428" y="44640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579186</xdr:colOff>
      <xdr:row>33</xdr:row>
      <xdr:rowOff>0</xdr:rowOff>
    </xdr:from>
    <xdr:to>
      <xdr:col>3</xdr:col>
      <xdr:colOff>760372</xdr:colOff>
      <xdr:row>37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7D97940-48B4-F05E-42E5-863BEA40604A}"/>
            </a:ext>
          </a:extLst>
        </xdr:cNvPr>
        <xdr:cNvSpPr txBox="1"/>
      </xdr:nvSpPr>
      <xdr:spPr>
        <a:xfrm>
          <a:off x="4630486" y="44640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1798678</xdr:colOff>
      <xdr:row>143</xdr:row>
      <xdr:rowOff>0</xdr:rowOff>
    </xdr:from>
    <xdr:to>
      <xdr:col>1</xdr:col>
      <xdr:colOff>3836736</xdr:colOff>
      <xdr:row>148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8B98521-1675-DD32-26A2-E5B13D9DD32A}"/>
            </a:ext>
          </a:extLst>
        </xdr:cNvPr>
        <xdr:cNvSpPr txBox="1"/>
      </xdr:nvSpPr>
      <xdr:spPr>
        <a:xfrm>
          <a:off x="2490828" y="188531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4344736</xdr:colOff>
      <xdr:row>143</xdr:row>
      <xdr:rowOff>0</xdr:rowOff>
    </xdr:from>
    <xdr:to>
      <xdr:col>3</xdr:col>
      <xdr:colOff>627022</xdr:colOff>
      <xdr:row>147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728948E-20A5-BC64-B172-7BE07AA2DD06}"/>
            </a:ext>
          </a:extLst>
        </xdr:cNvPr>
        <xdr:cNvSpPr txBox="1"/>
      </xdr:nvSpPr>
      <xdr:spPr>
        <a:xfrm>
          <a:off x="5036886" y="188531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1097003</xdr:colOff>
      <xdr:row>25</xdr:row>
      <xdr:rowOff>0</xdr:rowOff>
    </xdr:from>
    <xdr:to>
      <xdr:col>1</xdr:col>
      <xdr:colOff>3135061</xdr:colOff>
      <xdr:row>30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8F5A612-A44D-D277-6BBA-9A66EABC6179}"/>
            </a:ext>
          </a:extLst>
        </xdr:cNvPr>
        <xdr:cNvSpPr txBox="1"/>
      </xdr:nvSpPr>
      <xdr:spPr>
        <a:xfrm>
          <a:off x="1331953" y="36830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3643061</xdr:colOff>
      <xdr:row>25</xdr:row>
      <xdr:rowOff>0</xdr:rowOff>
    </xdr:from>
    <xdr:to>
      <xdr:col>2</xdr:col>
      <xdr:colOff>407947</xdr:colOff>
      <xdr:row>29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95ADCD7-EB14-A5F9-0B2F-8B294F3FA562}"/>
            </a:ext>
          </a:extLst>
        </xdr:cNvPr>
        <xdr:cNvSpPr txBox="1"/>
      </xdr:nvSpPr>
      <xdr:spPr>
        <a:xfrm>
          <a:off x="3878011" y="36830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979528</xdr:colOff>
      <xdr:row>44</xdr:row>
      <xdr:rowOff>0</xdr:rowOff>
    </xdr:from>
    <xdr:to>
      <xdr:col>1</xdr:col>
      <xdr:colOff>3017586</xdr:colOff>
      <xdr:row>49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C032913-3123-B427-E517-D74C56FCD717}"/>
            </a:ext>
          </a:extLst>
        </xdr:cNvPr>
        <xdr:cNvSpPr txBox="1"/>
      </xdr:nvSpPr>
      <xdr:spPr>
        <a:xfrm>
          <a:off x="1233528" y="61277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3525586</xdr:colOff>
      <xdr:row>44</xdr:row>
      <xdr:rowOff>0</xdr:rowOff>
    </xdr:from>
    <xdr:to>
      <xdr:col>2</xdr:col>
      <xdr:colOff>582572</xdr:colOff>
      <xdr:row>48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6673736-F960-6272-62F5-F14EF16B581B}"/>
            </a:ext>
          </a:extLst>
        </xdr:cNvPr>
        <xdr:cNvSpPr txBox="1"/>
      </xdr:nvSpPr>
      <xdr:spPr>
        <a:xfrm>
          <a:off x="3779586" y="61277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4406059</xdr:colOff>
      <xdr:row>60</xdr:row>
      <xdr:rowOff>116417</xdr:rowOff>
    </xdr:from>
    <xdr:to>
      <xdr:col>3</xdr:col>
      <xdr:colOff>559783</xdr:colOff>
      <xdr:row>66</xdr:row>
      <xdr:rowOff>36335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AA31B7D-1F71-2F72-0D1B-C2D250137C59}"/>
            </a:ext>
          </a:extLst>
        </xdr:cNvPr>
        <xdr:cNvSpPr txBox="1"/>
      </xdr:nvSpPr>
      <xdr:spPr>
        <a:xfrm>
          <a:off x="5097503" y="82867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1067783</xdr:colOff>
      <xdr:row>60</xdr:row>
      <xdr:rowOff>116417</xdr:rowOff>
    </xdr:from>
    <xdr:to>
      <xdr:col>5</xdr:col>
      <xdr:colOff>661947</xdr:colOff>
      <xdr:row>65</xdr:row>
      <xdr:rowOff>45418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BC27D67-4932-63E3-CC76-E06076DEAD8C}"/>
            </a:ext>
          </a:extLst>
        </xdr:cNvPr>
        <xdr:cNvSpPr txBox="1"/>
      </xdr:nvSpPr>
      <xdr:spPr>
        <a:xfrm>
          <a:off x="7643561" y="82867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2754353</xdr:colOff>
      <xdr:row>45</xdr:row>
      <xdr:rowOff>0</xdr:rowOff>
    </xdr:from>
    <xdr:to>
      <xdr:col>2</xdr:col>
      <xdr:colOff>207711</xdr:colOff>
      <xdr:row>50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E5F538-0CFB-9DC1-AED1-2F8A7365EB6A}"/>
            </a:ext>
          </a:extLst>
        </xdr:cNvPr>
        <xdr:cNvSpPr txBox="1"/>
      </xdr:nvSpPr>
      <xdr:spPr>
        <a:xfrm>
          <a:off x="2754353" y="79121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715711</xdr:colOff>
      <xdr:row>45</xdr:row>
      <xdr:rowOff>0</xdr:rowOff>
    </xdr:from>
    <xdr:to>
      <xdr:col>4</xdr:col>
      <xdr:colOff>350797</xdr:colOff>
      <xdr:row>49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6AFB173-32C7-46DE-53DF-2177E85A6806}"/>
            </a:ext>
          </a:extLst>
        </xdr:cNvPr>
        <xdr:cNvSpPr txBox="1"/>
      </xdr:nvSpPr>
      <xdr:spPr>
        <a:xfrm>
          <a:off x="5300411" y="79121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2522578</xdr:colOff>
      <xdr:row>17</xdr:row>
      <xdr:rowOff>0</xdr:rowOff>
    </xdr:from>
    <xdr:to>
      <xdr:col>0</xdr:col>
      <xdr:colOff>4560636</xdr:colOff>
      <xdr:row>22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2A486A-F231-75FB-99E2-555A2905B3C9}"/>
            </a:ext>
          </a:extLst>
        </xdr:cNvPr>
        <xdr:cNvSpPr txBox="1"/>
      </xdr:nvSpPr>
      <xdr:spPr>
        <a:xfrm>
          <a:off x="2522578" y="34353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5068636</xdr:colOff>
      <xdr:row>17</xdr:row>
      <xdr:rowOff>0</xdr:rowOff>
    </xdr:from>
    <xdr:to>
      <xdr:col>3</xdr:col>
      <xdr:colOff>131722</xdr:colOff>
      <xdr:row>21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2E8D78-9D66-353C-86AB-CACD2E66CEA7}"/>
            </a:ext>
          </a:extLst>
        </xdr:cNvPr>
        <xdr:cNvSpPr txBox="1"/>
      </xdr:nvSpPr>
      <xdr:spPr>
        <a:xfrm>
          <a:off x="5068636" y="34353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2814678</xdr:colOff>
      <xdr:row>80</xdr:row>
      <xdr:rowOff>0</xdr:rowOff>
    </xdr:from>
    <xdr:to>
      <xdr:col>2</xdr:col>
      <xdr:colOff>217236</xdr:colOff>
      <xdr:row>85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216C33E-7EC0-08FD-DB50-6EE1BA7A2A00}"/>
            </a:ext>
          </a:extLst>
        </xdr:cNvPr>
        <xdr:cNvSpPr txBox="1"/>
      </xdr:nvSpPr>
      <xdr:spPr>
        <a:xfrm>
          <a:off x="2814678" y="111061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725236</xdr:colOff>
      <xdr:row>80</xdr:row>
      <xdr:rowOff>0</xdr:rowOff>
    </xdr:from>
    <xdr:to>
      <xdr:col>4</xdr:col>
      <xdr:colOff>328572</xdr:colOff>
      <xdr:row>84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EDD6AFB-CADC-9A33-3F59-2CB9DB219D79}"/>
            </a:ext>
          </a:extLst>
        </xdr:cNvPr>
        <xdr:cNvSpPr txBox="1"/>
      </xdr:nvSpPr>
      <xdr:spPr>
        <a:xfrm>
          <a:off x="5360736" y="111061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3456028</xdr:colOff>
      <xdr:row>53</xdr:row>
      <xdr:rowOff>0</xdr:rowOff>
    </xdr:from>
    <xdr:to>
      <xdr:col>2</xdr:col>
      <xdr:colOff>776036</xdr:colOff>
      <xdr:row>58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2585AE8-2939-0A36-4C2F-F0039346C3FC}"/>
            </a:ext>
          </a:extLst>
        </xdr:cNvPr>
        <xdr:cNvSpPr txBox="1"/>
      </xdr:nvSpPr>
      <xdr:spPr>
        <a:xfrm>
          <a:off x="3456028" y="77851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382336</xdr:colOff>
      <xdr:row>53</xdr:row>
      <xdr:rowOff>0</xdr:rowOff>
    </xdr:from>
    <xdr:to>
      <xdr:col>3</xdr:col>
      <xdr:colOff>2163722</xdr:colOff>
      <xdr:row>57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EDF1EC-113B-3B05-1D59-FD921C9C6365}"/>
            </a:ext>
          </a:extLst>
        </xdr:cNvPr>
        <xdr:cNvSpPr txBox="1"/>
      </xdr:nvSpPr>
      <xdr:spPr>
        <a:xfrm>
          <a:off x="6002086" y="77851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2659103</xdr:colOff>
      <xdr:row>56</xdr:row>
      <xdr:rowOff>0</xdr:rowOff>
    </xdr:from>
    <xdr:to>
      <xdr:col>0</xdr:col>
      <xdr:colOff>4697161</xdr:colOff>
      <xdr:row>59</xdr:row>
      <xdr:rowOff>148518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C12C896-9F11-B43B-38FC-FCE3A5E4FCF3}"/>
            </a:ext>
          </a:extLst>
        </xdr:cNvPr>
        <xdr:cNvSpPr txBox="1"/>
      </xdr:nvSpPr>
      <xdr:spPr>
        <a:xfrm>
          <a:off x="2659103" y="124968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474411</xdr:colOff>
      <xdr:row>56</xdr:row>
      <xdr:rowOff>0</xdr:rowOff>
    </xdr:from>
    <xdr:to>
      <xdr:col>3</xdr:col>
      <xdr:colOff>617497</xdr:colOff>
      <xdr:row>59</xdr:row>
      <xdr:rowOff>30601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02627D-7357-B292-9996-7DBAEA630889}"/>
            </a:ext>
          </a:extLst>
        </xdr:cNvPr>
        <xdr:cNvSpPr txBox="1"/>
      </xdr:nvSpPr>
      <xdr:spPr>
        <a:xfrm>
          <a:off x="5205161" y="124968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2135228</xdr:colOff>
      <xdr:row>18</xdr:row>
      <xdr:rowOff>0</xdr:rowOff>
    </xdr:from>
    <xdr:to>
      <xdr:col>2</xdr:col>
      <xdr:colOff>534736</xdr:colOff>
      <xdr:row>23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8165790-6073-41E3-40F8-2B7C11482BC8}"/>
            </a:ext>
          </a:extLst>
        </xdr:cNvPr>
        <xdr:cNvSpPr txBox="1"/>
      </xdr:nvSpPr>
      <xdr:spPr>
        <a:xfrm>
          <a:off x="2135228" y="34290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26736</xdr:colOff>
      <xdr:row>18</xdr:row>
      <xdr:rowOff>0</xdr:rowOff>
    </xdr:from>
    <xdr:to>
      <xdr:col>4</xdr:col>
      <xdr:colOff>893722</xdr:colOff>
      <xdr:row>22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3287D4-4BFE-4279-561D-C89EA177035E}"/>
            </a:ext>
          </a:extLst>
        </xdr:cNvPr>
        <xdr:cNvSpPr txBox="1"/>
      </xdr:nvSpPr>
      <xdr:spPr>
        <a:xfrm>
          <a:off x="4681286" y="34290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2944853</xdr:colOff>
      <xdr:row>45</xdr:row>
      <xdr:rowOff>0</xdr:rowOff>
    </xdr:from>
    <xdr:to>
      <xdr:col>2</xdr:col>
      <xdr:colOff>4511</xdr:colOff>
      <xdr:row>50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9C55F2-F599-EBB3-EEBC-A7FE4B9A7BEB}"/>
            </a:ext>
          </a:extLst>
        </xdr:cNvPr>
        <xdr:cNvSpPr txBox="1"/>
      </xdr:nvSpPr>
      <xdr:spPr>
        <a:xfrm>
          <a:off x="2944853" y="67183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512511</xdr:colOff>
      <xdr:row>45</xdr:row>
      <xdr:rowOff>0</xdr:rowOff>
    </xdr:from>
    <xdr:to>
      <xdr:col>4</xdr:col>
      <xdr:colOff>198397</xdr:colOff>
      <xdr:row>49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8772E5-4937-D0BC-BC5A-FEDD73D985F4}"/>
            </a:ext>
          </a:extLst>
        </xdr:cNvPr>
        <xdr:cNvSpPr txBox="1"/>
      </xdr:nvSpPr>
      <xdr:spPr>
        <a:xfrm>
          <a:off x="5490911" y="67183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1449428</xdr:colOff>
      <xdr:row>27</xdr:row>
      <xdr:rowOff>0</xdr:rowOff>
    </xdr:from>
    <xdr:to>
      <xdr:col>1</xdr:col>
      <xdr:colOff>623636</xdr:colOff>
      <xdr:row>32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60FB667-E266-C1A7-E873-F9B68C610D26}"/>
            </a:ext>
          </a:extLst>
        </xdr:cNvPr>
        <xdr:cNvSpPr txBox="1"/>
      </xdr:nvSpPr>
      <xdr:spPr>
        <a:xfrm>
          <a:off x="1449428" y="48450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1131636</xdr:colOff>
      <xdr:row>27</xdr:row>
      <xdr:rowOff>0</xdr:rowOff>
    </xdr:from>
    <xdr:to>
      <xdr:col>3</xdr:col>
      <xdr:colOff>4722</xdr:colOff>
      <xdr:row>31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B07D97D-7B4C-27AA-A545-BC6A280DDD58}"/>
            </a:ext>
          </a:extLst>
        </xdr:cNvPr>
        <xdr:cNvSpPr txBox="1"/>
      </xdr:nvSpPr>
      <xdr:spPr>
        <a:xfrm>
          <a:off x="3995486" y="48450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1160503</xdr:colOff>
      <xdr:row>26</xdr:row>
      <xdr:rowOff>0</xdr:rowOff>
    </xdr:from>
    <xdr:to>
      <xdr:col>0</xdr:col>
      <xdr:colOff>3198561</xdr:colOff>
      <xdr:row>31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57A412C-98EE-C131-1EA3-B6D6BC5BACEC}"/>
            </a:ext>
          </a:extLst>
        </xdr:cNvPr>
        <xdr:cNvSpPr txBox="1"/>
      </xdr:nvSpPr>
      <xdr:spPr>
        <a:xfrm>
          <a:off x="1160503" y="47942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3706561</xdr:colOff>
      <xdr:row>26</xdr:row>
      <xdr:rowOff>0</xdr:rowOff>
    </xdr:from>
    <xdr:to>
      <xdr:col>2</xdr:col>
      <xdr:colOff>198397</xdr:colOff>
      <xdr:row>30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A180ADA-BF7F-854F-180A-3A28926CD3F9}"/>
            </a:ext>
          </a:extLst>
        </xdr:cNvPr>
        <xdr:cNvSpPr txBox="1"/>
      </xdr:nvSpPr>
      <xdr:spPr>
        <a:xfrm>
          <a:off x="3706561" y="47942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1163678</xdr:colOff>
      <xdr:row>42</xdr:row>
      <xdr:rowOff>0</xdr:rowOff>
    </xdr:from>
    <xdr:to>
      <xdr:col>1</xdr:col>
      <xdr:colOff>109286</xdr:colOff>
      <xdr:row>47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C7FEF1-6873-DF3A-CA3A-CCA1FE04D643}"/>
            </a:ext>
          </a:extLst>
        </xdr:cNvPr>
        <xdr:cNvSpPr txBox="1"/>
      </xdr:nvSpPr>
      <xdr:spPr>
        <a:xfrm>
          <a:off x="1163678" y="66484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617286</xdr:colOff>
      <xdr:row>42</xdr:row>
      <xdr:rowOff>0</xdr:rowOff>
    </xdr:from>
    <xdr:to>
      <xdr:col>3</xdr:col>
      <xdr:colOff>23772</xdr:colOff>
      <xdr:row>46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787D11-74B2-ED89-3461-E2748BCCF9BB}"/>
            </a:ext>
          </a:extLst>
        </xdr:cNvPr>
        <xdr:cNvSpPr txBox="1"/>
      </xdr:nvSpPr>
      <xdr:spPr>
        <a:xfrm>
          <a:off x="3709736" y="66484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3157578</xdr:colOff>
      <xdr:row>40</xdr:row>
      <xdr:rowOff>0</xdr:rowOff>
    </xdr:from>
    <xdr:to>
      <xdr:col>1</xdr:col>
      <xdr:colOff>1036386</xdr:colOff>
      <xdr:row>45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993617-72A2-F4D0-92E6-06B57759A634}"/>
            </a:ext>
          </a:extLst>
        </xdr:cNvPr>
        <xdr:cNvSpPr txBox="1"/>
      </xdr:nvSpPr>
      <xdr:spPr>
        <a:xfrm>
          <a:off x="3157578" y="58356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496636</xdr:colOff>
      <xdr:row>40</xdr:row>
      <xdr:rowOff>0</xdr:rowOff>
    </xdr:from>
    <xdr:to>
      <xdr:col>3</xdr:col>
      <xdr:colOff>1033422</xdr:colOff>
      <xdr:row>44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265CDC-0AFF-5689-EEA8-92088199B88C}"/>
            </a:ext>
          </a:extLst>
        </xdr:cNvPr>
        <xdr:cNvSpPr txBox="1"/>
      </xdr:nvSpPr>
      <xdr:spPr>
        <a:xfrm>
          <a:off x="5703636" y="58356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185778</xdr:colOff>
      <xdr:row>12</xdr:row>
      <xdr:rowOff>0</xdr:rowOff>
    </xdr:from>
    <xdr:to>
      <xdr:col>7</xdr:col>
      <xdr:colOff>45786</xdr:colOff>
      <xdr:row>16</xdr:row>
      <xdr:rowOff>123118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E25AFE-0486-0691-D5C0-46AA71BD8E6A}"/>
            </a:ext>
          </a:extLst>
        </xdr:cNvPr>
        <xdr:cNvSpPr txBox="1"/>
      </xdr:nvSpPr>
      <xdr:spPr>
        <a:xfrm>
          <a:off x="6129378" y="25654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7</xdr:col>
      <xdr:colOff>553786</xdr:colOff>
      <xdr:row>12</xdr:row>
      <xdr:rowOff>0</xdr:rowOff>
    </xdr:from>
    <xdr:to>
      <xdr:col>10</xdr:col>
      <xdr:colOff>68222</xdr:colOff>
      <xdr:row>16</xdr:row>
      <xdr:rowOff>5201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F137DA-25FA-BF04-3579-D615212E874D}"/>
            </a:ext>
          </a:extLst>
        </xdr:cNvPr>
        <xdr:cNvSpPr txBox="1"/>
      </xdr:nvSpPr>
      <xdr:spPr>
        <a:xfrm>
          <a:off x="8675436" y="25654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525300</xdr:colOff>
      <xdr:row>88</xdr:row>
      <xdr:rowOff>21887</xdr:rowOff>
    </xdr:from>
    <xdr:to>
      <xdr:col>11</xdr:col>
      <xdr:colOff>617826</xdr:colOff>
      <xdr:row>93</xdr:row>
      <xdr:rowOff>62050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F8D850A-427D-FCBE-A3B8-FAA64FFEC9FF}"/>
            </a:ext>
          </a:extLst>
        </xdr:cNvPr>
        <xdr:cNvSpPr txBox="1"/>
      </xdr:nvSpPr>
      <xdr:spPr>
        <a:xfrm>
          <a:off x="12117428" y="206121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12</xdr:col>
      <xdr:colOff>153060</xdr:colOff>
      <xdr:row>88</xdr:row>
      <xdr:rowOff>21887</xdr:rowOff>
    </xdr:from>
    <xdr:to>
      <xdr:col>12</xdr:col>
      <xdr:colOff>1934446</xdr:colOff>
      <xdr:row>92</xdr:row>
      <xdr:rowOff>72484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99E1B5C-3211-7DDA-8CF0-DAEDC1356697}"/>
            </a:ext>
          </a:extLst>
        </xdr:cNvPr>
        <xdr:cNvSpPr txBox="1"/>
      </xdr:nvSpPr>
      <xdr:spPr>
        <a:xfrm>
          <a:off x="14663486" y="206121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1552575</xdr:colOff>
      <xdr:row>7</xdr:row>
      <xdr:rowOff>47625</xdr:rowOff>
    </xdr:from>
    <xdr:to>
      <xdr:col>2</xdr:col>
      <xdr:colOff>838200</xdr:colOff>
      <xdr:row>13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6FDC4B2-C7C8-42D1-9151-0971A64A8231}"/>
            </a:ext>
          </a:extLst>
        </xdr:cNvPr>
        <xdr:cNvSpPr txBox="1"/>
      </xdr:nvSpPr>
      <xdr:spPr>
        <a:xfrm>
          <a:off x="1552575" y="3076575"/>
          <a:ext cx="4886325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         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Víctor Manuel Pedro Marín Meléndez                </a:t>
          </a: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Desarrollo Comunitario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Director General de Administración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y Promoción Patimonial</a:t>
          </a: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2827378</xdr:colOff>
      <xdr:row>42</xdr:row>
      <xdr:rowOff>0</xdr:rowOff>
    </xdr:from>
    <xdr:to>
      <xdr:col>2</xdr:col>
      <xdr:colOff>14036</xdr:colOff>
      <xdr:row>47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580A49-18A2-44F7-924F-03A1F0F2A0CE}"/>
            </a:ext>
          </a:extLst>
        </xdr:cNvPr>
        <xdr:cNvSpPr txBox="1"/>
      </xdr:nvSpPr>
      <xdr:spPr>
        <a:xfrm>
          <a:off x="2827378" y="74485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522036</xdr:colOff>
      <xdr:row>42</xdr:row>
      <xdr:rowOff>0</xdr:rowOff>
    </xdr:from>
    <xdr:to>
      <xdr:col>3</xdr:col>
      <xdr:colOff>1020722</xdr:colOff>
      <xdr:row>46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721F427-2D13-D82F-E23A-6959941CDF89}"/>
            </a:ext>
          </a:extLst>
        </xdr:cNvPr>
        <xdr:cNvSpPr txBox="1"/>
      </xdr:nvSpPr>
      <xdr:spPr>
        <a:xfrm>
          <a:off x="5373436" y="74485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201653</xdr:colOff>
      <xdr:row>29</xdr:row>
      <xdr:rowOff>0</xdr:rowOff>
    </xdr:from>
    <xdr:to>
      <xdr:col>1</xdr:col>
      <xdr:colOff>2239711</xdr:colOff>
      <xdr:row>34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36D180-71B1-5E7F-739C-FAA178238852}"/>
            </a:ext>
          </a:extLst>
        </xdr:cNvPr>
        <xdr:cNvSpPr txBox="1"/>
      </xdr:nvSpPr>
      <xdr:spPr>
        <a:xfrm>
          <a:off x="989053" y="47244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2747711</xdr:colOff>
      <xdr:row>29</xdr:row>
      <xdr:rowOff>0</xdr:rowOff>
    </xdr:from>
    <xdr:to>
      <xdr:col>2</xdr:col>
      <xdr:colOff>484147</xdr:colOff>
      <xdr:row>33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341DB92-D15F-2780-E8F0-93F8E5753DEF}"/>
            </a:ext>
          </a:extLst>
        </xdr:cNvPr>
        <xdr:cNvSpPr txBox="1"/>
      </xdr:nvSpPr>
      <xdr:spPr>
        <a:xfrm>
          <a:off x="3535111" y="47244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1747878</xdr:colOff>
      <xdr:row>28</xdr:row>
      <xdr:rowOff>0</xdr:rowOff>
    </xdr:from>
    <xdr:to>
      <xdr:col>1</xdr:col>
      <xdr:colOff>1493586</xdr:colOff>
      <xdr:row>33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0A0957C-18A7-B749-E0AA-0B0A021010AB}"/>
            </a:ext>
          </a:extLst>
        </xdr:cNvPr>
        <xdr:cNvSpPr txBox="1"/>
      </xdr:nvSpPr>
      <xdr:spPr>
        <a:xfrm>
          <a:off x="1747878" y="43053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2001586</xdr:colOff>
      <xdr:row>28</xdr:row>
      <xdr:rowOff>0</xdr:rowOff>
    </xdr:from>
    <xdr:to>
      <xdr:col>2</xdr:col>
      <xdr:colOff>1604922</xdr:colOff>
      <xdr:row>32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17EB713-D616-5127-A078-DDE04641F333}"/>
            </a:ext>
          </a:extLst>
        </xdr:cNvPr>
        <xdr:cNvSpPr txBox="1"/>
      </xdr:nvSpPr>
      <xdr:spPr>
        <a:xfrm>
          <a:off x="4293936" y="43053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55603</xdr:colOff>
      <xdr:row>24</xdr:row>
      <xdr:rowOff>0</xdr:rowOff>
    </xdr:from>
    <xdr:to>
      <xdr:col>2</xdr:col>
      <xdr:colOff>68011</xdr:colOff>
      <xdr:row>29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2448375-0BCF-8EE4-19D3-646DBD4B8314}"/>
            </a:ext>
          </a:extLst>
        </xdr:cNvPr>
        <xdr:cNvSpPr txBox="1"/>
      </xdr:nvSpPr>
      <xdr:spPr>
        <a:xfrm>
          <a:off x="1204953" y="41084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576011</xdr:colOff>
      <xdr:row>24</xdr:row>
      <xdr:rowOff>0</xdr:rowOff>
    </xdr:from>
    <xdr:to>
      <xdr:col>3</xdr:col>
      <xdr:colOff>1169947</xdr:colOff>
      <xdr:row>28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17175BB-B6DA-07DD-A5FF-1AD5F24D0D68}"/>
            </a:ext>
          </a:extLst>
        </xdr:cNvPr>
        <xdr:cNvSpPr txBox="1"/>
      </xdr:nvSpPr>
      <xdr:spPr>
        <a:xfrm>
          <a:off x="3751011" y="41084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2483922</xdr:colOff>
      <xdr:row>5</xdr:row>
      <xdr:rowOff>147913</xdr:rowOff>
    </xdr:from>
    <xdr:to>
      <xdr:col>2</xdr:col>
      <xdr:colOff>932291</xdr:colOff>
      <xdr:row>8</xdr:row>
      <xdr:rowOff>4924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9BDC9CD-E41A-4B59-B5B9-ECB72AA7B105}"/>
            </a:ext>
          </a:extLst>
        </xdr:cNvPr>
        <xdr:cNvSpPr/>
      </xdr:nvSpPr>
      <xdr:spPr>
        <a:xfrm>
          <a:off x="2483922" y="1379813"/>
          <a:ext cx="3693469" cy="3523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600" b="1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2038058</xdr:colOff>
      <xdr:row>23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81D46F-69B4-4678-B5D1-93D836B1D107}"/>
            </a:ext>
          </a:extLst>
        </xdr:cNvPr>
        <xdr:cNvSpPr txBox="1"/>
      </xdr:nvSpPr>
      <xdr:spPr>
        <a:xfrm>
          <a:off x="0" y="36512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2090486</xdr:colOff>
      <xdr:row>19</xdr:row>
      <xdr:rowOff>0</xdr:rowOff>
    </xdr:from>
    <xdr:to>
      <xdr:col>1</xdr:col>
      <xdr:colOff>455572</xdr:colOff>
      <xdr:row>22</xdr:row>
      <xdr:rowOff>87751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6509F13-6DF4-1276-1AE1-2FB27C9B103A}"/>
            </a:ext>
          </a:extLst>
        </xdr:cNvPr>
        <xdr:cNvSpPr txBox="1"/>
      </xdr:nvSpPr>
      <xdr:spPr>
        <a:xfrm>
          <a:off x="2090486" y="36512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2038058</xdr:colOff>
      <xdr:row>23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C18D38-33DA-7806-1CBD-79D5EC99218F}"/>
            </a:ext>
          </a:extLst>
        </xdr:cNvPr>
        <xdr:cNvSpPr txBox="1"/>
      </xdr:nvSpPr>
      <xdr:spPr>
        <a:xfrm>
          <a:off x="0" y="36893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2090486</xdr:colOff>
      <xdr:row>19</xdr:row>
      <xdr:rowOff>0</xdr:rowOff>
    </xdr:from>
    <xdr:to>
      <xdr:col>1</xdr:col>
      <xdr:colOff>455572</xdr:colOff>
      <xdr:row>22</xdr:row>
      <xdr:rowOff>87751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B4F7D41-3BA2-3C98-581D-1F1BFDE5F997}"/>
            </a:ext>
          </a:extLst>
        </xdr:cNvPr>
        <xdr:cNvSpPr txBox="1"/>
      </xdr:nvSpPr>
      <xdr:spPr>
        <a:xfrm>
          <a:off x="2090486" y="36893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84632</xdr:colOff>
      <xdr:row>87</xdr:row>
      <xdr:rowOff>39914</xdr:rowOff>
    </xdr:from>
    <xdr:to>
      <xdr:col>2</xdr:col>
      <xdr:colOff>1034118</xdr:colOff>
      <xdr:row>90</xdr:row>
      <xdr:rowOff>177547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72076D-F1C5-555F-C6B3-EB4DAD418C5A}"/>
            </a:ext>
          </a:extLst>
        </xdr:cNvPr>
        <xdr:cNvSpPr txBox="1"/>
      </xdr:nvSpPr>
      <xdr:spPr>
        <a:xfrm>
          <a:off x="6514007" y="17003939"/>
          <a:ext cx="1987711" cy="70913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453547</xdr:colOff>
      <xdr:row>87</xdr:row>
      <xdr:rowOff>39914</xdr:rowOff>
    </xdr:from>
    <xdr:to>
      <xdr:col>3</xdr:col>
      <xdr:colOff>2234933</xdr:colOff>
      <xdr:row>90</xdr:row>
      <xdr:rowOff>59630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3B23ED-0F8A-7234-5D17-68C99BED8AA5}"/>
            </a:ext>
          </a:extLst>
        </xdr:cNvPr>
        <xdr:cNvSpPr txBox="1"/>
      </xdr:nvSpPr>
      <xdr:spPr>
        <a:xfrm>
          <a:off x="8959372" y="17003939"/>
          <a:ext cx="1781386" cy="591216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464120</xdr:colOff>
      <xdr:row>48</xdr:row>
      <xdr:rowOff>69850</xdr:rowOff>
    </xdr:from>
    <xdr:to>
      <xdr:col>2</xdr:col>
      <xdr:colOff>885044</xdr:colOff>
      <xdr:row>52</xdr:row>
      <xdr:rowOff>6701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4B9A86-1D02-B855-B6BD-2D9F59529F4D}"/>
            </a:ext>
          </a:extLst>
        </xdr:cNvPr>
        <xdr:cNvSpPr txBox="1"/>
      </xdr:nvSpPr>
      <xdr:spPr>
        <a:xfrm>
          <a:off x="4331270" y="10594975"/>
          <a:ext cx="1963974" cy="6988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224644</xdr:colOff>
      <xdr:row>48</xdr:row>
      <xdr:rowOff>69850</xdr:rowOff>
    </xdr:from>
    <xdr:to>
      <xdr:col>4</xdr:col>
      <xdr:colOff>905364</xdr:colOff>
      <xdr:row>51</xdr:row>
      <xdr:rowOff>75051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730BEF5-CAAD-C6D5-3840-1458A587E3D0}"/>
            </a:ext>
          </a:extLst>
        </xdr:cNvPr>
        <xdr:cNvSpPr txBox="1"/>
      </xdr:nvSpPr>
      <xdr:spPr>
        <a:xfrm>
          <a:off x="6749269" y="10594975"/>
          <a:ext cx="1728470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1286445</xdr:colOff>
      <xdr:row>24</xdr:row>
      <xdr:rowOff>135467</xdr:rowOff>
    </xdr:from>
    <xdr:to>
      <xdr:col>4</xdr:col>
      <xdr:colOff>911503</xdr:colOff>
      <xdr:row>28</xdr:row>
      <xdr:rowOff>72318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7CD1B9-DFDD-42EF-6D80-B3B62CE9B368}"/>
            </a:ext>
          </a:extLst>
        </xdr:cNvPr>
        <xdr:cNvSpPr txBox="1"/>
      </xdr:nvSpPr>
      <xdr:spPr>
        <a:xfrm>
          <a:off x="6544245" y="5888567"/>
          <a:ext cx="1930108" cy="6988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5</xdr:col>
      <xdr:colOff>242636</xdr:colOff>
      <xdr:row>24</xdr:row>
      <xdr:rowOff>135467</xdr:rowOff>
    </xdr:from>
    <xdr:to>
      <xdr:col>6</xdr:col>
      <xdr:colOff>779422</xdr:colOff>
      <xdr:row>27</xdr:row>
      <xdr:rowOff>140668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BEDF19C-6C54-DD93-14B6-A0D620578D3E}"/>
            </a:ext>
          </a:extLst>
        </xdr:cNvPr>
        <xdr:cNvSpPr txBox="1"/>
      </xdr:nvSpPr>
      <xdr:spPr>
        <a:xfrm>
          <a:off x="8929436" y="5888567"/>
          <a:ext cx="1727411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3735428</xdr:colOff>
      <xdr:row>78</xdr:row>
      <xdr:rowOff>8467</xdr:rowOff>
    </xdr:from>
    <xdr:to>
      <xdr:col>0</xdr:col>
      <xdr:colOff>5773486</xdr:colOff>
      <xdr:row>81</xdr:row>
      <xdr:rowOff>131585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5F9E6A-F07C-2D5C-ACB4-F878CEBB12B1}"/>
            </a:ext>
          </a:extLst>
        </xdr:cNvPr>
        <xdr:cNvSpPr txBox="1"/>
      </xdr:nvSpPr>
      <xdr:spPr>
        <a:xfrm>
          <a:off x="3735428" y="16105717"/>
          <a:ext cx="2038058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6281486</xdr:colOff>
      <xdr:row>78</xdr:row>
      <xdr:rowOff>8467</xdr:rowOff>
    </xdr:from>
    <xdr:to>
      <xdr:col>1</xdr:col>
      <xdr:colOff>908539</xdr:colOff>
      <xdr:row>81</xdr:row>
      <xdr:rowOff>13668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F8C8F7D-7331-9B42-96D7-47A87C87BD97}"/>
            </a:ext>
          </a:extLst>
        </xdr:cNvPr>
        <xdr:cNvSpPr txBox="1"/>
      </xdr:nvSpPr>
      <xdr:spPr>
        <a:xfrm>
          <a:off x="6281486" y="16105717"/>
          <a:ext cx="1456478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5430878</xdr:colOff>
      <xdr:row>79</xdr:row>
      <xdr:rowOff>8467</xdr:rowOff>
    </xdr:from>
    <xdr:to>
      <xdr:col>1</xdr:col>
      <xdr:colOff>1389869</xdr:colOff>
      <xdr:row>82</xdr:row>
      <xdr:rowOff>131585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6570DFB-8728-76A0-4A73-169444EFCD87}"/>
            </a:ext>
          </a:extLst>
        </xdr:cNvPr>
        <xdr:cNvSpPr txBox="1"/>
      </xdr:nvSpPr>
      <xdr:spPr>
        <a:xfrm>
          <a:off x="5430878" y="16286692"/>
          <a:ext cx="1759716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340003</xdr:colOff>
      <xdr:row>79</xdr:row>
      <xdr:rowOff>8467</xdr:rowOff>
    </xdr:from>
    <xdr:to>
      <xdr:col>3</xdr:col>
      <xdr:colOff>682055</xdr:colOff>
      <xdr:row>82</xdr:row>
      <xdr:rowOff>13668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DEBF66-998E-B70C-EBD8-E5977EC66FA5}"/>
            </a:ext>
          </a:extLst>
        </xdr:cNvPr>
        <xdr:cNvSpPr txBox="1"/>
      </xdr:nvSpPr>
      <xdr:spPr>
        <a:xfrm>
          <a:off x="7626628" y="16286692"/>
          <a:ext cx="1713652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2119353</xdr:colOff>
      <xdr:row>63</xdr:row>
      <xdr:rowOff>48683</xdr:rowOff>
    </xdr:from>
    <xdr:to>
      <xdr:col>0</xdr:col>
      <xdr:colOff>4157411</xdr:colOff>
      <xdr:row>68</xdr:row>
      <xdr:rowOff>95601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E98051-293E-1ED7-7649-99D696C45AD0}"/>
            </a:ext>
          </a:extLst>
        </xdr:cNvPr>
        <xdr:cNvSpPr txBox="1"/>
      </xdr:nvSpPr>
      <xdr:spPr>
        <a:xfrm>
          <a:off x="2119353" y="97218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4665411</xdr:colOff>
      <xdr:row>63</xdr:row>
      <xdr:rowOff>48683</xdr:rowOff>
    </xdr:from>
    <xdr:to>
      <xdr:col>1</xdr:col>
      <xdr:colOff>1359741</xdr:colOff>
      <xdr:row>67</xdr:row>
      <xdr:rowOff>104684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EE0138-E3F3-58DF-9E03-D8E52F6C1CB6}"/>
            </a:ext>
          </a:extLst>
        </xdr:cNvPr>
        <xdr:cNvSpPr txBox="1"/>
      </xdr:nvSpPr>
      <xdr:spPr>
        <a:xfrm>
          <a:off x="4665411" y="97218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5161003</xdr:colOff>
      <xdr:row>164</xdr:row>
      <xdr:rowOff>0</xdr:rowOff>
    </xdr:from>
    <xdr:to>
      <xdr:col>1</xdr:col>
      <xdr:colOff>423611</xdr:colOff>
      <xdr:row>167</xdr:row>
      <xdr:rowOff>129468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E477A6-3CD0-1016-0E14-69543E42E7E7}"/>
            </a:ext>
          </a:extLst>
        </xdr:cNvPr>
        <xdr:cNvSpPr txBox="1"/>
      </xdr:nvSpPr>
      <xdr:spPr>
        <a:xfrm>
          <a:off x="5161003" y="31708725"/>
          <a:ext cx="1730083" cy="70096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931611</xdr:colOff>
      <xdr:row>164</xdr:row>
      <xdr:rowOff>0</xdr:rowOff>
    </xdr:from>
    <xdr:to>
      <xdr:col>3</xdr:col>
      <xdr:colOff>26947</xdr:colOff>
      <xdr:row>167</xdr:row>
      <xdr:rowOff>11551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8D8654-1DF3-F7EE-5AA0-DF6F70365D82}"/>
            </a:ext>
          </a:extLst>
        </xdr:cNvPr>
        <xdr:cNvSpPr txBox="1"/>
      </xdr:nvSpPr>
      <xdr:spPr>
        <a:xfrm>
          <a:off x="7399086" y="31708725"/>
          <a:ext cx="1657561" cy="5830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657795</xdr:colOff>
      <xdr:row>36</xdr:row>
      <xdr:rowOff>101600</xdr:rowOff>
    </xdr:from>
    <xdr:to>
      <xdr:col>2</xdr:col>
      <xdr:colOff>1137986</xdr:colOff>
      <xdr:row>40</xdr:row>
      <xdr:rowOff>38451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8A4692C-ACED-ADB2-EAD0-4C8C8F787298}"/>
            </a:ext>
          </a:extLst>
        </xdr:cNvPr>
        <xdr:cNvSpPr txBox="1"/>
      </xdr:nvSpPr>
      <xdr:spPr>
        <a:xfrm>
          <a:off x="3848670" y="7550150"/>
          <a:ext cx="1966091" cy="69885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3</xdr:col>
      <xdr:colOff>257453</xdr:colOff>
      <xdr:row>36</xdr:row>
      <xdr:rowOff>101600</xdr:rowOff>
    </xdr:from>
    <xdr:to>
      <xdr:col>4</xdr:col>
      <xdr:colOff>480972</xdr:colOff>
      <xdr:row>39</xdr:row>
      <xdr:rowOff>106801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517AC0F-BA73-5FE7-2DDB-60E1DA85A742}"/>
            </a:ext>
          </a:extLst>
        </xdr:cNvPr>
        <xdr:cNvSpPr txBox="1"/>
      </xdr:nvSpPr>
      <xdr:spPr>
        <a:xfrm>
          <a:off x="6258203" y="7550150"/>
          <a:ext cx="1709419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5170528</xdr:colOff>
      <xdr:row>81</xdr:row>
      <xdr:rowOff>8467</xdr:rowOff>
    </xdr:from>
    <xdr:to>
      <xdr:col>1</xdr:col>
      <xdr:colOff>1425853</xdr:colOff>
      <xdr:row>84</xdr:row>
      <xdr:rowOff>131585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17D3733-7A08-D6F2-E377-1CE3280EA218}"/>
            </a:ext>
          </a:extLst>
        </xdr:cNvPr>
        <xdr:cNvSpPr txBox="1"/>
      </xdr:nvSpPr>
      <xdr:spPr>
        <a:xfrm>
          <a:off x="5170528" y="16315267"/>
          <a:ext cx="1779825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375986</xdr:colOff>
      <xdr:row>81</xdr:row>
      <xdr:rowOff>8467</xdr:rowOff>
    </xdr:from>
    <xdr:to>
      <xdr:col>3</xdr:col>
      <xdr:colOff>878905</xdr:colOff>
      <xdr:row>84</xdr:row>
      <xdr:rowOff>13668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FA7BC78-2FE0-438B-B6E4-BF6C3C91AFA1}"/>
            </a:ext>
          </a:extLst>
        </xdr:cNvPr>
        <xdr:cNvSpPr txBox="1"/>
      </xdr:nvSpPr>
      <xdr:spPr>
        <a:xfrm>
          <a:off x="7386386" y="16315267"/>
          <a:ext cx="1722119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4659353</xdr:colOff>
      <xdr:row>37</xdr:row>
      <xdr:rowOff>112183</xdr:rowOff>
    </xdr:from>
    <xdr:to>
      <xdr:col>2</xdr:col>
      <xdr:colOff>364344</xdr:colOff>
      <xdr:row>41</xdr:row>
      <xdr:rowOff>49035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85B2EF-8732-7BC0-EBBD-DB241C48488B}"/>
            </a:ext>
          </a:extLst>
        </xdr:cNvPr>
        <xdr:cNvSpPr txBox="1"/>
      </xdr:nvSpPr>
      <xdr:spPr>
        <a:xfrm>
          <a:off x="4592678" y="8160808"/>
          <a:ext cx="1820041" cy="698852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872344</xdr:colOff>
      <xdr:row>37</xdr:row>
      <xdr:rowOff>112183</xdr:rowOff>
    </xdr:from>
    <xdr:to>
      <xdr:col>3</xdr:col>
      <xdr:colOff>1265197</xdr:colOff>
      <xdr:row>40</xdr:row>
      <xdr:rowOff>117384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871CD9D-C18C-F6B3-E66E-CB52D5E5BF31}"/>
            </a:ext>
          </a:extLst>
        </xdr:cNvPr>
        <xdr:cNvSpPr txBox="1"/>
      </xdr:nvSpPr>
      <xdr:spPr>
        <a:xfrm>
          <a:off x="6920719" y="8160808"/>
          <a:ext cx="1716828" cy="5767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304311</xdr:colOff>
      <xdr:row>72</xdr:row>
      <xdr:rowOff>11994</xdr:rowOff>
    </xdr:from>
    <xdr:to>
      <xdr:col>4</xdr:col>
      <xdr:colOff>677258</xdr:colOff>
      <xdr:row>77</xdr:row>
      <xdr:rowOff>58912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3612D2-040D-D21B-C09B-6A2A01FD61CA}"/>
            </a:ext>
          </a:extLst>
        </xdr:cNvPr>
        <xdr:cNvSpPr txBox="1"/>
      </xdr:nvSpPr>
      <xdr:spPr>
        <a:xfrm>
          <a:off x="3838086" y="20605044"/>
          <a:ext cx="1963622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4</xdr:col>
      <xdr:colOff>1185258</xdr:colOff>
      <xdr:row>72</xdr:row>
      <xdr:rowOff>11994</xdr:rowOff>
    </xdr:from>
    <xdr:to>
      <xdr:col>6</xdr:col>
      <xdr:colOff>603033</xdr:colOff>
      <xdr:row>76</xdr:row>
      <xdr:rowOff>67995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1817E3E-62B9-D5CB-2D08-684E6F14B096}"/>
            </a:ext>
          </a:extLst>
        </xdr:cNvPr>
        <xdr:cNvSpPr txBox="1"/>
      </xdr:nvSpPr>
      <xdr:spPr>
        <a:xfrm>
          <a:off x="6309708" y="20605044"/>
          <a:ext cx="1675200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589003</xdr:colOff>
      <xdr:row>19</xdr:row>
      <xdr:rowOff>0</xdr:rowOff>
    </xdr:from>
    <xdr:to>
      <xdr:col>1</xdr:col>
      <xdr:colOff>2627061</xdr:colOff>
      <xdr:row>24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C8EB19-7B9E-6596-A9FE-0BE32A3FBDF4}"/>
            </a:ext>
          </a:extLst>
        </xdr:cNvPr>
        <xdr:cNvSpPr txBox="1"/>
      </xdr:nvSpPr>
      <xdr:spPr>
        <a:xfrm>
          <a:off x="1531978" y="2895600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3135061</xdr:colOff>
      <xdr:row>19</xdr:row>
      <xdr:rowOff>0</xdr:rowOff>
    </xdr:from>
    <xdr:to>
      <xdr:col>1</xdr:col>
      <xdr:colOff>4916447</xdr:colOff>
      <xdr:row>23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3C865F-37DA-8846-AED9-FAAF73C777AC}"/>
            </a:ext>
          </a:extLst>
        </xdr:cNvPr>
        <xdr:cNvSpPr txBox="1"/>
      </xdr:nvSpPr>
      <xdr:spPr>
        <a:xfrm>
          <a:off x="4078036" y="2895600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1224003</xdr:colOff>
      <xdr:row>23</xdr:row>
      <xdr:rowOff>0</xdr:rowOff>
    </xdr:from>
    <xdr:to>
      <xdr:col>2</xdr:col>
      <xdr:colOff>3262061</xdr:colOff>
      <xdr:row>28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972B09-579D-B31A-4D55-DA97C3CFAB49}"/>
            </a:ext>
          </a:extLst>
        </xdr:cNvPr>
        <xdr:cNvSpPr txBox="1"/>
      </xdr:nvSpPr>
      <xdr:spPr>
        <a:xfrm>
          <a:off x="2005053" y="3524250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3770061</xdr:colOff>
      <xdr:row>23</xdr:row>
      <xdr:rowOff>0</xdr:rowOff>
    </xdr:from>
    <xdr:to>
      <xdr:col>3</xdr:col>
      <xdr:colOff>693697</xdr:colOff>
      <xdr:row>27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C55E38-210A-C937-3F68-1D901E0B30F6}"/>
            </a:ext>
          </a:extLst>
        </xdr:cNvPr>
        <xdr:cNvSpPr txBox="1"/>
      </xdr:nvSpPr>
      <xdr:spPr>
        <a:xfrm>
          <a:off x="4551111" y="3524250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3240128</xdr:colOff>
      <xdr:row>166</xdr:row>
      <xdr:rowOff>0</xdr:rowOff>
    </xdr:from>
    <xdr:to>
      <xdr:col>2</xdr:col>
      <xdr:colOff>515686</xdr:colOff>
      <xdr:row>171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644424-65B0-A438-18C5-F1F3448EE308}"/>
            </a:ext>
          </a:extLst>
        </xdr:cNvPr>
        <xdr:cNvSpPr txBox="1"/>
      </xdr:nvSpPr>
      <xdr:spPr>
        <a:xfrm>
          <a:off x="3383003" y="24469725"/>
          <a:ext cx="1818983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1023686</xdr:colOff>
      <xdr:row>166</xdr:row>
      <xdr:rowOff>0</xdr:rowOff>
    </xdr:from>
    <xdr:to>
      <xdr:col>5</xdr:col>
      <xdr:colOff>201572</xdr:colOff>
      <xdr:row>170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24B9723-52F8-AB72-DD54-E86D9D82E905}"/>
            </a:ext>
          </a:extLst>
        </xdr:cNvPr>
        <xdr:cNvSpPr txBox="1"/>
      </xdr:nvSpPr>
      <xdr:spPr>
        <a:xfrm>
          <a:off x="5671886" y="24469725"/>
          <a:ext cx="17020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1224003</xdr:colOff>
      <xdr:row>38</xdr:row>
      <xdr:rowOff>0</xdr:rowOff>
    </xdr:from>
    <xdr:to>
      <xdr:col>2</xdr:col>
      <xdr:colOff>3262061</xdr:colOff>
      <xdr:row>43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6296743-D627-DEF6-39E2-57E8BE42A69B}"/>
            </a:ext>
          </a:extLst>
        </xdr:cNvPr>
        <xdr:cNvSpPr txBox="1"/>
      </xdr:nvSpPr>
      <xdr:spPr>
        <a:xfrm>
          <a:off x="2005053" y="6038850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3770061</xdr:colOff>
      <xdr:row>38</xdr:row>
      <xdr:rowOff>0</xdr:rowOff>
    </xdr:from>
    <xdr:to>
      <xdr:col>3</xdr:col>
      <xdr:colOff>693697</xdr:colOff>
      <xdr:row>42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6D673B7-1C1C-1B81-FEF7-E6BE776BDB3C}"/>
            </a:ext>
          </a:extLst>
        </xdr:cNvPr>
        <xdr:cNvSpPr txBox="1"/>
      </xdr:nvSpPr>
      <xdr:spPr>
        <a:xfrm>
          <a:off x="4551111" y="6038850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1224003</xdr:colOff>
      <xdr:row>20</xdr:row>
      <xdr:rowOff>0</xdr:rowOff>
    </xdr:from>
    <xdr:to>
      <xdr:col>2</xdr:col>
      <xdr:colOff>3262061</xdr:colOff>
      <xdr:row>25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ADBD39D-31B1-FD5F-4415-2D9100A714A4}"/>
            </a:ext>
          </a:extLst>
        </xdr:cNvPr>
        <xdr:cNvSpPr txBox="1"/>
      </xdr:nvSpPr>
      <xdr:spPr>
        <a:xfrm>
          <a:off x="2005053" y="3028950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3770061</xdr:colOff>
      <xdr:row>20</xdr:row>
      <xdr:rowOff>0</xdr:rowOff>
    </xdr:from>
    <xdr:to>
      <xdr:col>3</xdr:col>
      <xdr:colOff>693697</xdr:colOff>
      <xdr:row>24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D2B6B5C-22C0-54BC-22DC-B7B4BEAD7498}"/>
            </a:ext>
          </a:extLst>
        </xdr:cNvPr>
        <xdr:cNvSpPr txBox="1"/>
      </xdr:nvSpPr>
      <xdr:spPr>
        <a:xfrm>
          <a:off x="4551111" y="3028950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388978</xdr:colOff>
      <xdr:row>70</xdr:row>
      <xdr:rowOff>44450</xdr:rowOff>
    </xdr:from>
    <xdr:to>
      <xdr:col>0</xdr:col>
      <xdr:colOff>2427036</xdr:colOff>
      <xdr:row>75</xdr:row>
      <xdr:rowOff>91368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2FF7D20-E1F1-7C51-6A07-D55C45F86895}"/>
            </a:ext>
          </a:extLst>
        </xdr:cNvPr>
        <xdr:cNvSpPr txBox="1"/>
      </xdr:nvSpPr>
      <xdr:spPr>
        <a:xfrm>
          <a:off x="388978" y="105029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0</xdr:col>
      <xdr:colOff>4840036</xdr:colOff>
      <xdr:row>70</xdr:row>
      <xdr:rowOff>114300</xdr:rowOff>
    </xdr:from>
    <xdr:to>
      <xdr:col>1</xdr:col>
      <xdr:colOff>1433472</xdr:colOff>
      <xdr:row>75</xdr:row>
      <xdr:rowOff>43301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29311AE-BFF7-1577-F068-D70E26ECDDBB}"/>
            </a:ext>
          </a:extLst>
        </xdr:cNvPr>
        <xdr:cNvSpPr txBox="1"/>
      </xdr:nvSpPr>
      <xdr:spPr>
        <a:xfrm>
          <a:off x="4840036" y="105727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1224003</xdr:colOff>
      <xdr:row>19</xdr:row>
      <xdr:rowOff>0</xdr:rowOff>
    </xdr:from>
    <xdr:to>
      <xdr:col>2</xdr:col>
      <xdr:colOff>3262061</xdr:colOff>
      <xdr:row>24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31C457-F1FC-9F7F-AFE6-4A9DB590BC00}"/>
            </a:ext>
          </a:extLst>
        </xdr:cNvPr>
        <xdr:cNvSpPr txBox="1"/>
      </xdr:nvSpPr>
      <xdr:spPr>
        <a:xfrm>
          <a:off x="2005053" y="2924175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3770061</xdr:colOff>
      <xdr:row>19</xdr:row>
      <xdr:rowOff>0</xdr:rowOff>
    </xdr:from>
    <xdr:to>
      <xdr:col>3</xdr:col>
      <xdr:colOff>693697</xdr:colOff>
      <xdr:row>23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B1F98E4-6967-0B13-0075-38232A882731}"/>
            </a:ext>
          </a:extLst>
        </xdr:cNvPr>
        <xdr:cNvSpPr txBox="1"/>
      </xdr:nvSpPr>
      <xdr:spPr>
        <a:xfrm>
          <a:off x="4551111" y="2924175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1224003</xdr:colOff>
      <xdr:row>14</xdr:row>
      <xdr:rowOff>0</xdr:rowOff>
    </xdr:from>
    <xdr:to>
      <xdr:col>2</xdr:col>
      <xdr:colOff>3262061</xdr:colOff>
      <xdr:row>19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F9784D-575C-5B89-7475-45F24DB9BC0F}"/>
            </a:ext>
          </a:extLst>
        </xdr:cNvPr>
        <xdr:cNvSpPr txBox="1"/>
      </xdr:nvSpPr>
      <xdr:spPr>
        <a:xfrm>
          <a:off x="2005053" y="2190750"/>
          <a:ext cx="2038058" cy="761293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3770061</xdr:colOff>
      <xdr:row>14</xdr:row>
      <xdr:rowOff>0</xdr:rowOff>
    </xdr:from>
    <xdr:to>
      <xdr:col>3</xdr:col>
      <xdr:colOff>693697</xdr:colOff>
      <xdr:row>18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512E763-EF27-AA4B-CF69-D29B39BA79CC}"/>
            </a:ext>
          </a:extLst>
        </xdr:cNvPr>
        <xdr:cNvSpPr txBox="1"/>
      </xdr:nvSpPr>
      <xdr:spPr>
        <a:xfrm>
          <a:off x="4551111" y="2190750"/>
          <a:ext cx="1562311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2627353</xdr:colOff>
      <xdr:row>25</xdr:row>
      <xdr:rowOff>0</xdr:rowOff>
    </xdr:from>
    <xdr:to>
      <xdr:col>1</xdr:col>
      <xdr:colOff>1020511</xdr:colOff>
      <xdr:row>30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2ABB6F-E4DD-ED8E-4B6A-9F446C5A0E2D}"/>
            </a:ext>
          </a:extLst>
        </xdr:cNvPr>
        <xdr:cNvSpPr txBox="1"/>
      </xdr:nvSpPr>
      <xdr:spPr>
        <a:xfrm>
          <a:off x="2627353" y="47498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341061</xdr:colOff>
      <xdr:row>25</xdr:row>
      <xdr:rowOff>0</xdr:rowOff>
    </xdr:from>
    <xdr:to>
      <xdr:col>3</xdr:col>
      <xdr:colOff>934997</xdr:colOff>
      <xdr:row>29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7865B59-82F9-83B1-6606-06623CFC3DA9}"/>
            </a:ext>
          </a:extLst>
        </xdr:cNvPr>
        <xdr:cNvSpPr txBox="1"/>
      </xdr:nvSpPr>
      <xdr:spPr>
        <a:xfrm>
          <a:off x="5173411" y="47498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1662153</xdr:colOff>
      <xdr:row>39</xdr:row>
      <xdr:rowOff>0</xdr:rowOff>
    </xdr:from>
    <xdr:to>
      <xdr:col>1</xdr:col>
      <xdr:colOff>798261</xdr:colOff>
      <xdr:row>44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1B438C5-0BC4-6D64-90DC-13E8539E45DB}"/>
            </a:ext>
          </a:extLst>
        </xdr:cNvPr>
        <xdr:cNvSpPr txBox="1"/>
      </xdr:nvSpPr>
      <xdr:spPr>
        <a:xfrm>
          <a:off x="1662153" y="65214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2</xdr:col>
      <xdr:colOff>118811</xdr:colOff>
      <xdr:row>39</xdr:row>
      <xdr:rowOff>0</xdr:rowOff>
    </xdr:from>
    <xdr:to>
      <xdr:col>3</xdr:col>
      <xdr:colOff>712747</xdr:colOff>
      <xdr:row>43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6E8ACB2-987D-868F-E7CC-2C305A76DEDA}"/>
            </a:ext>
          </a:extLst>
        </xdr:cNvPr>
        <xdr:cNvSpPr txBox="1"/>
      </xdr:nvSpPr>
      <xdr:spPr>
        <a:xfrm>
          <a:off x="4208211" y="65214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1382753</xdr:colOff>
      <xdr:row>36</xdr:row>
      <xdr:rowOff>0</xdr:rowOff>
    </xdr:from>
    <xdr:to>
      <xdr:col>0</xdr:col>
      <xdr:colOff>3420811</xdr:colOff>
      <xdr:row>41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8B20211-9342-AF09-4FA9-7241408B19AB}"/>
            </a:ext>
          </a:extLst>
        </xdr:cNvPr>
        <xdr:cNvSpPr txBox="1"/>
      </xdr:nvSpPr>
      <xdr:spPr>
        <a:xfrm>
          <a:off x="1382753" y="585470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207711</xdr:colOff>
      <xdr:row>36</xdr:row>
      <xdr:rowOff>0</xdr:rowOff>
    </xdr:from>
    <xdr:to>
      <xdr:col>1</xdr:col>
      <xdr:colOff>1989097</xdr:colOff>
      <xdr:row>40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22CC60F-182F-BF4D-3796-0AFB2121E0C4}"/>
            </a:ext>
          </a:extLst>
        </xdr:cNvPr>
        <xdr:cNvSpPr txBox="1"/>
      </xdr:nvSpPr>
      <xdr:spPr>
        <a:xfrm>
          <a:off x="3928811" y="585470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763628</xdr:colOff>
      <xdr:row>47</xdr:row>
      <xdr:rowOff>0</xdr:rowOff>
    </xdr:from>
    <xdr:to>
      <xdr:col>1</xdr:col>
      <xdr:colOff>2801686</xdr:colOff>
      <xdr:row>52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08639BA-ECEB-E41E-44FD-9430BCE29392}"/>
            </a:ext>
          </a:extLst>
        </xdr:cNvPr>
        <xdr:cNvSpPr txBox="1"/>
      </xdr:nvSpPr>
      <xdr:spPr>
        <a:xfrm>
          <a:off x="1779628" y="6534150"/>
          <a:ext cx="2038058" cy="6819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Victor Manuel Pedro Marín Meléndez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Subsecretario de Desarrollo Comunitario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y Promoción Patrimonial</a:t>
          </a:r>
        </a:p>
      </xdr:txBody>
    </xdr:sp>
    <xdr:clientData/>
  </xdr:twoCellAnchor>
  <xdr:twoCellAnchor>
    <xdr:from>
      <xdr:col>1</xdr:col>
      <xdr:colOff>3309686</xdr:colOff>
      <xdr:row>47</xdr:row>
      <xdr:rowOff>0</xdr:rowOff>
    </xdr:from>
    <xdr:to>
      <xdr:col>1</xdr:col>
      <xdr:colOff>5091072</xdr:colOff>
      <xdr:row>51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681768-4364-6894-377F-033D0018245C}"/>
            </a:ext>
          </a:extLst>
        </xdr:cNvPr>
        <xdr:cNvSpPr txBox="1"/>
      </xdr:nvSpPr>
      <xdr:spPr>
        <a:xfrm>
          <a:off x="4325686" y="6534150"/>
          <a:ext cx="1781386" cy="5640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endParaRPr lang="es-MX" sz="800">
            <a:latin typeface="Arial" panose="020B0604020202020204" pitchFamily="34" charset="0"/>
          </a:endParaRPr>
        </a:p>
        <a:p>
          <a:pPr algn="ctr"/>
          <a:r>
            <a:rPr lang="es-MX" sz="800">
              <a:latin typeface="Arial" panose="020B0604020202020204" pitchFamily="34" charset="0"/>
            </a:rPr>
            <a:t>Armando Estrada Sánchez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 de Administración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ec94/Downloads/FIARCA%20LDF2025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FIDEICOMISO DE ADMINISTRACIÓN E INVERSIÓN PARA LA REALIZACIÓN DE ACTIVIDADES DE RESCATE Y CONSERVACIÓN DE SITIOS ARQUEOLÓGICOS EN EL ESTADO DE GUANAJUATO (FIARCA)</v>
          </cell>
        </row>
        <row r="6">
          <cell r="C6">
            <v>2024</v>
          </cell>
        </row>
      </sheetData>
      <sheetData sheetId="1">
        <row r="4">
          <cell r="A4" t="str">
            <v>Del 1 de enero al 31 de diciembre de 2025</v>
          </cell>
        </row>
      </sheetData>
      <sheetData sheetId="2">
        <row r="4">
          <cell r="A4" t="str">
            <v>Del 1 de enero al 31 de diciembre de 2025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1">
          <cell r="A1" t="str">
            <v>FIDEICOMISO DE ADMINISTRACIÓN E INVERSIÓN PARA LA REALIZACIÓN DE ACTIVIDADES DE RESCATE Y CONSERVACIÓN DE SITIOS ARQUEOLÓGICOS EN EL ESTADO DE GUANAJUATO (FIARCA)</v>
          </cell>
          <cell r="D1">
            <v>2025</v>
          </cell>
        </row>
        <row r="2">
          <cell r="D2" t="str">
            <v>Anual</v>
          </cell>
        </row>
        <row r="3">
          <cell r="A3" t="str">
            <v>Correspondiente del 01 de enero al 31 de diciembre de 2025</v>
          </cell>
          <cell r="D3" t="str">
            <v>Cuenta Pública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0C0"/>
    <pageSetUpPr fitToPage="1"/>
  </sheetPr>
  <dimension ref="A1:G71"/>
  <sheetViews>
    <sheetView showGridLines="0" tabSelected="1" topLeftCell="A11" zoomScaleNormal="100" workbookViewId="0">
      <selection activeCell="D34" sqref="D34"/>
    </sheetView>
  </sheetViews>
  <sheetFormatPr baseColWidth="10" defaultColWidth="12" defaultRowHeight="11.25" x14ac:dyDescent="0.2"/>
  <cols>
    <col min="1" max="1" width="111" style="1" customWidth="1"/>
    <col min="2" max="3" width="23.83203125" style="1" customWidth="1"/>
    <col min="4" max="4" width="11.83203125" style="1" bestFit="1" customWidth="1"/>
    <col min="5" max="5" width="12" style="1"/>
    <col min="6" max="6" width="12.5" style="1" bestFit="1" customWidth="1"/>
    <col min="7" max="16384" width="12" style="1"/>
  </cols>
  <sheetData>
    <row r="1" spans="1:7" ht="57.75" customHeight="1" x14ac:dyDescent="0.2">
      <c r="A1" s="875" t="s">
        <v>904</v>
      </c>
      <c r="B1" s="875"/>
      <c r="C1" s="875"/>
    </row>
    <row r="2" spans="1:7" ht="15.75" customHeight="1" x14ac:dyDescent="0.2">
      <c r="A2" s="219" t="s">
        <v>103</v>
      </c>
      <c r="B2" s="219">
        <v>2025</v>
      </c>
      <c r="C2" s="219">
        <v>2024</v>
      </c>
    </row>
    <row r="3" spans="1:7" s="2" customFormat="1" ht="14.25" customHeight="1" x14ac:dyDescent="0.2">
      <c r="A3" s="220" t="s">
        <v>51</v>
      </c>
      <c r="B3" s="221"/>
      <c r="C3" s="222"/>
    </row>
    <row r="4" spans="1:7" x14ac:dyDescent="0.2">
      <c r="A4" s="223" t="s">
        <v>52</v>
      </c>
      <c r="B4" s="224">
        <f>SUM(B5:B11)</f>
        <v>0</v>
      </c>
      <c r="C4" s="225">
        <f>SUM(C5:C11)</f>
        <v>2905087.95</v>
      </c>
      <c r="D4" s="2"/>
      <c r="F4" s="2"/>
      <c r="G4" s="2"/>
    </row>
    <row r="5" spans="1:7" x14ac:dyDescent="0.2">
      <c r="A5" s="226" t="s">
        <v>53</v>
      </c>
      <c r="B5" s="227">
        <v>0</v>
      </c>
      <c r="C5" s="228">
        <v>0</v>
      </c>
      <c r="D5" s="31">
        <v>4110</v>
      </c>
      <c r="F5" s="2"/>
      <c r="G5" s="2"/>
    </row>
    <row r="6" spans="1:7" x14ac:dyDescent="0.2">
      <c r="A6" s="226" t="s">
        <v>54</v>
      </c>
      <c r="B6" s="227">
        <v>0</v>
      </c>
      <c r="C6" s="228">
        <v>0</v>
      </c>
      <c r="D6" s="31">
        <v>4120</v>
      </c>
      <c r="F6" s="2"/>
      <c r="G6" s="2"/>
    </row>
    <row r="7" spans="1:7" x14ac:dyDescent="0.2">
      <c r="A7" s="226" t="s">
        <v>55</v>
      </c>
      <c r="B7" s="227">
        <v>0</v>
      </c>
      <c r="C7" s="228">
        <v>0</v>
      </c>
      <c r="D7" s="31">
        <v>4130</v>
      </c>
      <c r="F7" s="2"/>
      <c r="G7" s="2"/>
    </row>
    <row r="8" spans="1:7" x14ac:dyDescent="0.2">
      <c r="A8" s="226" t="s">
        <v>56</v>
      </c>
      <c r="B8" s="227">
        <v>0</v>
      </c>
      <c r="C8" s="228">
        <v>0</v>
      </c>
      <c r="D8" s="31">
        <v>4140</v>
      </c>
      <c r="F8" s="2"/>
      <c r="G8" s="2"/>
    </row>
    <row r="9" spans="1:7" x14ac:dyDescent="0.2">
      <c r="A9" s="226" t="s">
        <v>57</v>
      </c>
      <c r="B9" s="227">
        <v>0</v>
      </c>
      <c r="C9" s="228">
        <v>0</v>
      </c>
      <c r="D9" s="31">
        <v>4150</v>
      </c>
      <c r="F9" s="2"/>
      <c r="G9" s="2"/>
    </row>
    <row r="10" spans="1:7" x14ac:dyDescent="0.2">
      <c r="A10" s="226" t="s">
        <v>58</v>
      </c>
      <c r="B10" s="227">
        <v>0</v>
      </c>
      <c r="C10" s="228">
        <v>0</v>
      </c>
      <c r="D10" s="31">
        <v>4160</v>
      </c>
      <c r="F10" s="2"/>
      <c r="G10" s="2"/>
    </row>
    <row r="11" spans="1:7" ht="11.25" customHeight="1" x14ac:dyDescent="0.2">
      <c r="A11" s="226" t="s">
        <v>59</v>
      </c>
      <c r="B11" s="227">
        <v>0</v>
      </c>
      <c r="C11" s="228">
        <v>2905087.95</v>
      </c>
      <c r="D11" s="31">
        <v>4170</v>
      </c>
      <c r="F11" s="2"/>
      <c r="G11" s="2"/>
    </row>
    <row r="12" spans="1:7" ht="9" customHeight="1" x14ac:dyDescent="0.2">
      <c r="A12" s="226"/>
      <c r="B12" s="229"/>
      <c r="C12" s="230"/>
      <c r="D12" s="2"/>
      <c r="F12" s="2"/>
      <c r="G12" s="2"/>
    </row>
    <row r="13" spans="1:7" ht="23.25" customHeight="1" x14ac:dyDescent="0.2">
      <c r="A13" s="223" t="s">
        <v>60</v>
      </c>
      <c r="B13" s="224">
        <f>SUM(B14:B15)</f>
        <v>0</v>
      </c>
      <c r="C13" s="225">
        <f>SUM(C14:C15)</f>
        <v>7175000</v>
      </c>
      <c r="D13" s="2"/>
      <c r="F13" s="2"/>
      <c r="G13" s="2"/>
    </row>
    <row r="14" spans="1:7" ht="12" customHeight="1" x14ac:dyDescent="0.2">
      <c r="A14" s="226" t="s">
        <v>61</v>
      </c>
      <c r="B14" s="227">
        <v>0</v>
      </c>
      <c r="C14" s="228">
        <v>0</v>
      </c>
      <c r="D14" s="31">
        <v>4210</v>
      </c>
      <c r="F14" s="2"/>
      <c r="G14" s="2"/>
    </row>
    <row r="15" spans="1:7" ht="11.25" customHeight="1" x14ac:dyDescent="0.2">
      <c r="A15" s="226" t="s">
        <v>62</v>
      </c>
      <c r="B15" s="227">
        <v>0</v>
      </c>
      <c r="C15" s="228">
        <v>7175000</v>
      </c>
      <c r="D15" s="31">
        <v>4220</v>
      </c>
      <c r="F15" s="2"/>
      <c r="G15" s="2"/>
    </row>
    <row r="16" spans="1:7" ht="9" customHeight="1" x14ac:dyDescent="0.2">
      <c r="A16" s="226"/>
      <c r="B16" s="227"/>
      <c r="C16" s="230"/>
      <c r="D16" s="2"/>
      <c r="F16" s="2"/>
      <c r="G16" s="2"/>
    </row>
    <row r="17" spans="1:7" ht="11.25" customHeight="1" x14ac:dyDescent="0.2">
      <c r="A17" s="223" t="s">
        <v>63</v>
      </c>
      <c r="B17" s="224">
        <f>SUM(B18:B22)</f>
        <v>1321639.96</v>
      </c>
      <c r="C17" s="225">
        <f>SUM(C18:C22)</f>
        <v>2810988.61</v>
      </c>
      <c r="D17" s="2"/>
      <c r="F17" s="2"/>
      <c r="G17" s="2"/>
    </row>
    <row r="18" spans="1:7" ht="11.25" customHeight="1" x14ac:dyDescent="0.2">
      <c r="A18" s="226" t="s">
        <v>64</v>
      </c>
      <c r="B18" s="227">
        <v>1321639.96</v>
      </c>
      <c r="C18" s="228">
        <v>2802984.58</v>
      </c>
      <c r="D18" s="31">
        <v>4310</v>
      </c>
      <c r="F18" s="2"/>
      <c r="G18" s="2"/>
    </row>
    <row r="19" spans="1:7" ht="11.25" customHeight="1" x14ac:dyDescent="0.2">
      <c r="A19" s="226" t="s">
        <v>65</v>
      </c>
      <c r="B19" s="227">
        <v>0</v>
      </c>
      <c r="C19" s="228">
        <v>0</v>
      </c>
      <c r="D19" s="31">
        <v>4320</v>
      </c>
      <c r="F19" s="2"/>
      <c r="G19" s="2"/>
    </row>
    <row r="20" spans="1:7" ht="11.25" customHeight="1" x14ac:dyDescent="0.2">
      <c r="A20" s="226" t="s">
        <v>66</v>
      </c>
      <c r="B20" s="227">
        <v>0</v>
      </c>
      <c r="C20" s="228">
        <v>0</v>
      </c>
      <c r="D20" s="31">
        <v>4330</v>
      </c>
      <c r="F20" s="2"/>
      <c r="G20" s="2"/>
    </row>
    <row r="21" spans="1:7" ht="11.25" customHeight="1" x14ac:dyDescent="0.2">
      <c r="A21" s="226" t="s">
        <v>67</v>
      </c>
      <c r="B21" s="227">
        <v>0</v>
      </c>
      <c r="C21" s="228">
        <v>0</v>
      </c>
      <c r="D21" s="31">
        <v>4340</v>
      </c>
      <c r="F21" s="2"/>
      <c r="G21" s="2"/>
    </row>
    <row r="22" spans="1:7" ht="11.25" customHeight="1" x14ac:dyDescent="0.2">
      <c r="A22" s="226" t="s">
        <v>68</v>
      </c>
      <c r="B22" s="227">
        <v>0</v>
      </c>
      <c r="C22" s="228">
        <v>8004.03</v>
      </c>
      <c r="D22" s="31">
        <v>4390</v>
      </c>
      <c r="F22" s="2"/>
      <c r="G22" s="2"/>
    </row>
    <row r="23" spans="1:7" ht="9" customHeight="1" x14ac:dyDescent="0.2">
      <c r="A23" s="231"/>
      <c r="B23" s="229"/>
      <c r="C23" s="230"/>
      <c r="D23" s="2"/>
      <c r="F23" s="2"/>
      <c r="G23" s="2"/>
    </row>
    <row r="24" spans="1:7" ht="11.25" customHeight="1" x14ac:dyDescent="0.2">
      <c r="A24" s="232" t="s">
        <v>69</v>
      </c>
      <c r="B24" s="224">
        <f>SUM(B4+B13+B17)</f>
        <v>1321639.96</v>
      </c>
      <c r="C24" s="634">
        <f>SUM(C4+C13+C17)</f>
        <v>12891076.559999999</v>
      </c>
      <c r="D24" s="2"/>
      <c r="F24" s="2"/>
      <c r="G24" s="2"/>
    </row>
    <row r="25" spans="1:7" ht="11.25" customHeight="1" x14ac:dyDescent="0.2">
      <c r="A25" s="234"/>
      <c r="B25" s="229"/>
      <c r="C25" s="230"/>
      <c r="D25" s="2"/>
      <c r="F25" s="2"/>
      <c r="G25" s="2"/>
    </row>
    <row r="26" spans="1:7" s="2" customFormat="1" ht="11.25" customHeight="1" x14ac:dyDescent="0.2">
      <c r="A26" s="232" t="s">
        <v>70</v>
      </c>
      <c r="B26" s="229"/>
      <c r="C26" s="230"/>
    </row>
    <row r="27" spans="1:7" ht="11.25" customHeight="1" x14ac:dyDescent="0.2">
      <c r="A27" s="223" t="s">
        <v>71</v>
      </c>
      <c r="B27" s="224">
        <f>SUM(B28:B30)</f>
        <v>1287576.3999999999</v>
      </c>
      <c r="C27" s="225">
        <f>SUM(C28:C30)</f>
        <v>2788155.59</v>
      </c>
      <c r="D27" s="2"/>
      <c r="F27" s="2"/>
      <c r="G27" s="2"/>
    </row>
    <row r="28" spans="1:7" ht="11.25" customHeight="1" x14ac:dyDescent="0.2">
      <c r="A28" s="226" t="s">
        <v>72</v>
      </c>
      <c r="B28" s="227">
        <v>0</v>
      </c>
      <c r="C28" s="228">
        <v>0</v>
      </c>
      <c r="D28" s="31">
        <v>5110</v>
      </c>
      <c r="F28" s="2"/>
      <c r="G28" s="2"/>
    </row>
    <row r="29" spans="1:7" ht="11.25" customHeight="1" x14ac:dyDescent="0.2">
      <c r="A29" s="226" t="s">
        <v>73</v>
      </c>
      <c r="B29" s="227">
        <v>690801.1399999999</v>
      </c>
      <c r="C29" s="228">
        <v>821219.98</v>
      </c>
      <c r="D29" s="31">
        <v>5120</v>
      </c>
      <c r="F29" s="2"/>
      <c r="G29" s="2"/>
    </row>
    <row r="30" spans="1:7" ht="11.25" customHeight="1" x14ac:dyDescent="0.2">
      <c r="A30" s="226" t="s">
        <v>74</v>
      </c>
      <c r="B30" s="227">
        <v>596775.26</v>
      </c>
      <c r="C30" s="228">
        <v>1966935.61</v>
      </c>
      <c r="D30" s="31">
        <v>5130</v>
      </c>
      <c r="F30" s="2"/>
      <c r="G30" s="2"/>
    </row>
    <row r="31" spans="1:7" ht="9" customHeight="1" x14ac:dyDescent="0.2">
      <c r="A31" s="226"/>
      <c r="B31" s="229"/>
      <c r="C31" s="230"/>
      <c r="D31" s="2"/>
      <c r="F31" s="2"/>
      <c r="G31" s="2"/>
    </row>
    <row r="32" spans="1:7" ht="11.25" customHeight="1" x14ac:dyDescent="0.2">
      <c r="A32" s="223" t="s">
        <v>75</v>
      </c>
      <c r="B32" s="224">
        <f>SUM(B33:B41)</f>
        <v>10666564.059999999</v>
      </c>
      <c r="C32" s="225">
        <f>SUM(C33:C41)</f>
        <v>13666101.91</v>
      </c>
      <c r="D32" s="2"/>
      <c r="F32" s="2"/>
      <c r="G32" s="2"/>
    </row>
    <row r="33" spans="1:7" ht="11.25" customHeight="1" x14ac:dyDescent="0.2">
      <c r="A33" s="226" t="s">
        <v>76</v>
      </c>
      <c r="B33" s="227">
        <v>0</v>
      </c>
      <c r="C33" s="228">
        <v>0</v>
      </c>
      <c r="D33" s="31">
        <v>5210</v>
      </c>
      <c r="F33" s="2"/>
      <c r="G33" s="2"/>
    </row>
    <row r="34" spans="1:7" ht="11.25" customHeight="1" x14ac:dyDescent="0.2">
      <c r="A34" s="226" t="s">
        <v>77</v>
      </c>
      <c r="B34" s="227">
        <v>10666564.059999999</v>
      </c>
      <c r="C34" s="228">
        <v>13666101.91</v>
      </c>
      <c r="D34" s="31">
        <v>5220</v>
      </c>
      <c r="F34" s="2"/>
      <c r="G34" s="2"/>
    </row>
    <row r="35" spans="1:7" ht="11.25" customHeight="1" x14ac:dyDescent="0.2">
      <c r="A35" s="226" t="s">
        <v>78</v>
      </c>
      <c r="B35" s="227">
        <v>0</v>
      </c>
      <c r="C35" s="228">
        <v>0</v>
      </c>
      <c r="D35" s="31">
        <v>5230</v>
      </c>
      <c r="F35" s="2"/>
      <c r="G35" s="2"/>
    </row>
    <row r="36" spans="1:7" ht="11.25" customHeight="1" x14ac:dyDescent="0.2">
      <c r="A36" s="226" t="s">
        <v>79</v>
      </c>
      <c r="B36" s="227">
        <v>0</v>
      </c>
      <c r="C36" s="228">
        <v>0</v>
      </c>
      <c r="D36" s="31">
        <v>5240</v>
      </c>
      <c r="F36" s="2"/>
      <c r="G36" s="2"/>
    </row>
    <row r="37" spans="1:7" ht="11.25" customHeight="1" x14ac:dyDescent="0.2">
      <c r="A37" s="226" t="s">
        <v>80</v>
      </c>
      <c r="B37" s="227">
        <v>0</v>
      </c>
      <c r="C37" s="228">
        <v>0</v>
      </c>
      <c r="D37" s="31">
        <v>5250</v>
      </c>
      <c r="F37" s="2"/>
      <c r="G37" s="2"/>
    </row>
    <row r="38" spans="1:7" ht="11.25" customHeight="1" x14ac:dyDescent="0.2">
      <c r="A38" s="226" t="s">
        <v>81</v>
      </c>
      <c r="B38" s="227">
        <v>0</v>
      </c>
      <c r="C38" s="228">
        <v>0</v>
      </c>
      <c r="D38" s="31">
        <v>5260</v>
      </c>
      <c r="F38" s="2"/>
      <c r="G38" s="2"/>
    </row>
    <row r="39" spans="1:7" ht="11.25" customHeight="1" x14ac:dyDescent="0.2">
      <c r="A39" s="226" t="s">
        <v>82</v>
      </c>
      <c r="B39" s="227">
        <v>0</v>
      </c>
      <c r="C39" s="228">
        <v>0</v>
      </c>
      <c r="D39" s="31">
        <v>5270</v>
      </c>
      <c r="F39" s="2"/>
      <c r="G39" s="2"/>
    </row>
    <row r="40" spans="1:7" ht="11.25" customHeight="1" x14ac:dyDescent="0.2">
      <c r="A40" s="226" t="s">
        <v>83</v>
      </c>
      <c r="B40" s="227">
        <v>0</v>
      </c>
      <c r="C40" s="228">
        <v>0</v>
      </c>
      <c r="D40" s="31">
        <v>5280</v>
      </c>
      <c r="F40" s="2"/>
      <c r="G40" s="2"/>
    </row>
    <row r="41" spans="1:7" ht="11.25" customHeight="1" x14ac:dyDescent="0.2">
      <c r="A41" s="226" t="s">
        <v>84</v>
      </c>
      <c r="B41" s="227">
        <v>0</v>
      </c>
      <c r="C41" s="228">
        <v>0</v>
      </c>
      <c r="D41" s="31">
        <v>5290</v>
      </c>
      <c r="F41" s="2"/>
      <c r="G41" s="2"/>
    </row>
    <row r="42" spans="1:7" ht="9" customHeight="1" x14ac:dyDescent="0.2">
      <c r="A42" s="226"/>
      <c r="B42" s="229"/>
      <c r="C42" s="230"/>
      <c r="D42" s="2"/>
      <c r="F42" s="2"/>
      <c r="G42" s="2"/>
    </row>
    <row r="43" spans="1:7" ht="11.25" customHeight="1" x14ac:dyDescent="0.2">
      <c r="A43" s="223" t="s">
        <v>85</v>
      </c>
      <c r="B43" s="224">
        <f>SUM(B44:B46)</f>
        <v>0</v>
      </c>
      <c r="C43" s="225">
        <f>SUM(C44:C46)</f>
        <v>0</v>
      </c>
      <c r="D43" s="2"/>
      <c r="F43" s="2"/>
      <c r="G43" s="2"/>
    </row>
    <row r="44" spans="1:7" ht="11.25" customHeight="1" x14ac:dyDescent="0.2">
      <c r="A44" s="226" t="s">
        <v>86</v>
      </c>
      <c r="B44" s="227">
        <v>0</v>
      </c>
      <c r="C44" s="228">
        <v>0</v>
      </c>
      <c r="D44" s="31">
        <v>5310</v>
      </c>
      <c r="F44" s="2"/>
      <c r="G44" s="2"/>
    </row>
    <row r="45" spans="1:7" ht="11.25" customHeight="1" x14ac:dyDescent="0.2">
      <c r="A45" s="226" t="s">
        <v>38</v>
      </c>
      <c r="B45" s="227">
        <v>0</v>
      </c>
      <c r="C45" s="228">
        <v>0</v>
      </c>
      <c r="D45" s="31">
        <v>5320</v>
      </c>
      <c r="F45" s="2"/>
      <c r="G45" s="2"/>
    </row>
    <row r="46" spans="1:7" ht="11.25" customHeight="1" x14ac:dyDescent="0.2">
      <c r="A46" s="226" t="s">
        <v>87</v>
      </c>
      <c r="B46" s="227">
        <v>0</v>
      </c>
      <c r="C46" s="228">
        <v>0</v>
      </c>
      <c r="D46" s="31">
        <v>5330</v>
      </c>
      <c r="F46" s="2"/>
      <c r="G46" s="2"/>
    </row>
    <row r="47" spans="1:7" ht="9" customHeight="1" x14ac:dyDescent="0.2">
      <c r="A47" s="226"/>
      <c r="B47" s="229"/>
      <c r="C47" s="230"/>
      <c r="D47" s="2"/>
      <c r="F47" s="2"/>
      <c r="G47" s="2"/>
    </row>
    <row r="48" spans="1:7" ht="11.25" customHeight="1" x14ac:dyDescent="0.2">
      <c r="A48" s="223" t="s">
        <v>88</v>
      </c>
      <c r="B48" s="224">
        <v>0</v>
      </c>
      <c r="C48" s="225">
        <v>0</v>
      </c>
      <c r="D48" s="2"/>
      <c r="F48" s="2"/>
      <c r="G48" s="2"/>
    </row>
    <row r="49" spans="1:7" ht="11.25" customHeight="1" x14ac:dyDescent="0.2">
      <c r="A49" s="226" t="s">
        <v>89</v>
      </c>
      <c r="B49" s="227">
        <v>0</v>
      </c>
      <c r="C49" s="228">
        <v>0</v>
      </c>
      <c r="D49" s="31">
        <v>5410</v>
      </c>
      <c r="F49" s="2"/>
      <c r="G49" s="2"/>
    </row>
    <row r="50" spans="1:7" ht="11.25" customHeight="1" x14ac:dyDescent="0.2">
      <c r="A50" s="226" t="s">
        <v>90</v>
      </c>
      <c r="B50" s="227">
        <v>0</v>
      </c>
      <c r="C50" s="228">
        <v>0</v>
      </c>
      <c r="D50" s="31">
        <v>5420</v>
      </c>
      <c r="F50" s="2"/>
      <c r="G50" s="2"/>
    </row>
    <row r="51" spans="1:7" ht="11.25" customHeight="1" x14ac:dyDescent="0.2">
      <c r="A51" s="226" t="s">
        <v>91</v>
      </c>
      <c r="B51" s="227">
        <v>0</v>
      </c>
      <c r="C51" s="228">
        <v>0</v>
      </c>
      <c r="D51" s="31">
        <v>5430</v>
      </c>
      <c r="F51" s="2"/>
      <c r="G51" s="2"/>
    </row>
    <row r="52" spans="1:7" ht="11.25" customHeight="1" x14ac:dyDescent="0.2">
      <c r="A52" s="226" t="s">
        <v>92</v>
      </c>
      <c r="B52" s="227">
        <v>0</v>
      </c>
      <c r="C52" s="228">
        <v>0</v>
      </c>
      <c r="D52" s="31">
        <v>5440</v>
      </c>
      <c r="F52" s="2"/>
      <c r="G52" s="2"/>
    </row>
    <row r="53" spans="1:7" ht="11.25" customHeight="1" x14ac:dyDescent="0.2">
      <c r="A53" s="226" t="s">
        <v>93</v>
      </c>
      <c r="B53" s="227">
        <v>0</v>
      </c>
      <c r="C53" s="228">
        <v>0</v>
      </c>
      <c r="D53" s="31">
        <v>5450</v>
      </c>
      <c r="F53" s="2"/>
      <c r="G53" s="2"/>
    </row>
    <row r="54" spans="1:7" ht="9" customHeight="1" x14ac:dyDescent="0.2">
      <c r="A54" s="226"/>
      <c r="B54" s="229"/>
      <c r="C54" s="230"/>
      <c r="D54" s="2"/>
      <c r="F54" s="2"/>
      <c r="G54" s="2"/>
    </row>
    <row r="55" spans="1:7" ht="11.25" customHeight="1" x14ac:dyDescent="0.2">
      <c r="A55" s="223" t="s">
        <v>94</v>
      </c>
      <c r="B55" s="224">
        <f>SUM(B56:B60)</f>
        <v>107329.5</v>
      </c>
      <c r="C55" s="225">
        <f>SUM(C56:C60)</f>
        <v>119873.52</v>
      </c>
      <c r="D55" s="2"/>
      <c r="F55" s="2"/>
      <c r="G55" s="2"/>
    </row>
    <row r="56" spans="1:7" ht="11.25" customHeight="1" x14ac:dyDescent="0.2">
      <c r="A56" s="226" t="s">
        <v>95</v>
      </c>
      <c r="B56" s="227">
        <v>107329.5</v>
      </c>
      <c r="C56" s="228">
        <v>119873.52</v>
      </c>
      <c r="D56" s="31">
        <v>5510</v>
      </c>
      <c r="F56" s="2"/>
      <c r="G56" s="2"/>
    </row>
    <row r="57" spans="1:7" ht="11.25" customHeight="1" x14ac:dyDescent="0.2">
      <c r="A57" s="226" t="s">
        <v>96</v>
      </c>
      <c r="B57" s="227">
        <v>0</v>
      </c>
      <c r="C57" s="228">
        <v>0</v>
      </c>
      <c r="D57" s="31">
        <v>5520</v>
      </c>
      <c r="F57" s="2"/>
      <c r="G57" s="2"/>
    </row>
    <row r="58" spans="1:7" ht="11.25" customHeight="1" x14ac:dyDescent="0.2">
      <c r="A58" s="226" t="s">
        <v>97</v>
      </c>
      <c r="B58" s="227">
        <v>0</v>
      </c>
      <c r="C58" s="228">
        <v>0</v>
      </c>
      <c r="D58" s="31">
        <v>5530</v>
      </c>
      <c r="F58" s="2"/>
      <c r="G58" s="2"/>
    </row>
    <row r="59" spans="1:7" ht="11.25" customHeight="1" x14ac:dyDescent="0.2">
      <c r="A59" s="226" t="s">
        <v>98</v>
      </c>
      <c r="B59" s="227">
        <v>0</v>
      </c>
      <c r="C59" s="228">
        <v>0</v>
      </c>
      <c r="D59" s="31">
        <v>5590</v>
      </c>
      <c r="F59" s="2"/>
      <c r="G59" s="2"/>
    </row>
    <row r="60" spans="1:7" ht="11.25" customHeight="1" x14ac:dyDescent="0.2">
      <c r="A60" s="226"/>
      <c r="B60" s="229"/>
      <c r="C60" s="230"/>
      <c r="D60" s="2"/>
      <c r="F60" s="2"/>
      <c r="G60" s="2"/>
    </row>
    <row r="61" spans="1:7" ht="11.25" customHeight="1" x14ac:dyDescent="0.2">
      <c r="A61" s="223" t="s">
        <v>99</v>
      </c>
      <c r="B61" s="224">
        <f>SUM(B62)</f>
        <v>0</v>
      </c>
      <c r="C61" s="225">
        <f>SUM(C62)</f>
        <v>0</v>
      </c>
      <c r="D61" s="2"/>
      <c r="F61" s="2"/>
      <c r="G61" s="2"/>
    </row>
    <row r="62" spans="1:7" ht="11.25" customHeight="1" x14ac:dyDescent="0.2">
      <c r="A62" s="226" t="s">
        <v>100</v>
      </c>
      <c r="B62" s="227">
        <v>0</v>
      </c>
      <c r="C62" s="228">
        <v>0</v>
      </c>
      <c r="D62" s="31">
        <v>5610</v>
      </c>
      <c r="F62" s="2"/>
      <c r="G62" s="2"/>
    </row>
    <row r="63" spans="1:7" ht="11.25" customHeight="1" x14ac:dyDescent="0.2">
      <c r="A63" s="231"/>
      <c r="B63" s="229"/>
      <c r="C63" s="230"/>
      <c r="D63" s="2"/>
      <c r="F63" s="2"/>
      <c r="G63" s="2"/>
    </row>
    <row r="64" spans="1:7" ht="12.6" customHeight="1" x14ac:dyDescent="0.2">
      <c r="A64" s="232" t="s">
        <v>101</v>
      </c>
      <c r="B64" s="224">
        <f>B61+B55+B48+B43+B32+B27</f>
        <v>12061469.959999999</v>
      </c>
      <c r="C64" s="634">
        <f>C61+C55+C48+C43+C32+C27</f>
        <v>16574131.02</v>
      </c>
      <c r="D64" s="2"/>
      <c r="F64" s="2"/>
      <c r="G64" s="2"/>
    </row>
    <row r="65" spans="1:7" ht="9" customHeight="1" x14ac:dyDescent="0.2">
      <c r="A65" s="234"/>
      <c r="B65" s="229"/>
      <c r="C65" s="230"/>
      <c r="D65" s="2"/>
      <c r="F65" s="2"/>
      <c r="G65" s="2"/>
    </row>
    <row r="66" spans="1:7" ht="15.75" customHeight="1" x14ac:dyDescent="0.2">
      <c r="A66" s="234" t="s">
        <v>102</v>
      </c>
      <c r="B66" s="432">
        <f>B24-B64</f>
        <v>-10739830</v>
      </c>
      <c r="C66" s="233">
        <v>-3683054.52</v>
      </c>
      <c r="D66" s="2"/>
      <c r="F66" s="2"/>
      <c r="G66" s="2"/>
    </row>
    <row r="67" spans="1:7" ht="15.75" customHeight="1" x14ac:dyDescent="0.2">
      <c r="A67" s="235"/>
      <c r="B67" s="236"/>
      <c r="C67" s="237"/>
      <c r="D67" s="2"/>
      <c r="F67" s="2"/>
      <c r="G67" s="2"/>
    </row>
    <row r="68" spans="1:7" ht="11.25" customHeight="1" x14ac:dyDescent="0.2">
      <c r="A68" s="238"/>
      <c r="B68" s="239"/>
      <c r="C68" s="239"/>
      <c r="D68" s="2"/>
    </row>
    <row r="69" spans="1:7" s="2" customFormat="1" ht="15" customHeight="1" x14ac:dyDescent="0.2">
      <c r="A69" s="240" t="s">
        <v>133</v>
      </c>
      <c r="B69" s="239"/>
      <c r="C69" s="239"/>
      <c r="D69" s="1"/>
    </row>
    <row r="70" spans="1:7" s="7" customFormat="1" ht="5.25" customHeight="1" x14ac:dyDescent="0.2">
      <c r="A70" s="239"/>
      <c r="B70" s="239"/>
      <c r="C70" s="239"/>
      <c r="D70" s="1"/>
    </row>
    <row r="71" spans="1:7" ht="12" customHeight="1" x14ac:dyDescent="0.2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ignoredErrors>
    <ignoredError sqref="B4:C21 B65:C65 B64 B66 B23:C63 B22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0070C0"/>
  </sheetPr>
  <dimension ref="A1:E224"/>
  <sheetViews>
    <sheetView showGridLines="0" topLeftCell="A59" zoomScaleNormal="100" workbookViewId="0">
      <selection activeCell="E59" sqref="E59"/>
    </sheetView>
  </sheetViews>
  <sheetFormatPr baseColWidth="10" defaultColWidth="11.1640625" defaultRowHeight="11.25" x14ac:dyDescent="0.2"/>
  <cols>
    <col min="1" max="1" width="12.1640625" style="67" customWidth="1"/>
    <col min="2" max="2" width="101.5" style="67" customWidth="1"/>
    <col min="3" max="3" width="19" style="67" customWidth="1"/>
    <col min="4" max="4" width="19.1640625" style="67" customWidth="1"/>
    <col min="5" max="5" width="29.5" style="67" bestFit="1" customWidth="1"/>
    <col min="6" max="16384" width="11.1640625" style="67"/>
  </cols>
  <sheetData>
    <row r="1" spans="1:5" s="63" customFormat="1" ht="29.25" customHeight="1" x14ac:dyDescent="0.2">
      <c r="A1" s="896" t="s">
        <v>912</v>
      </c>
      <c r="B1" s="896"/>
      <c r="C1" s="896"/>
      <c r="D1" s="429" t="s">
        <v>308</v>
      </c>
      <c r="E1" s="430">
        <v>2025</v>
      </c>
    </row>
    <row r="2" spans="1:5" s="64" customFormat="1" ht="14.45" customHeight="1" x14ac:dyDescent="0.2">
      <c r="A2" s="897" t="s">
        <v>476</v>
      </c>
      <c r="B2" s="897"/>
      <c r="C2" s="897"/>
      <c r="D2" s="429" t="s">
        <v>310</v>
      </c>
      <c r="E2" s="430" t="s">
        <v>735</v>
      </c>
    </row>
    <row r="3" spans="1:5" s="64" customFormat="1" ht="14.45" customHeight="1" x14ac:dyDescent="0.2">
      <c r="A3" s="897" t="s">
        <v>841</v>
      </c>
      <c r="B3" s="897"/>
      <c r="C3" s="897"/>
      <c r="D3" s="429" t="s">
        <v>311</v>
      </c>
      <c r="E3" s="430" t="s">
        <v>826</v>
      </c>
    </row>
    <row r="4" spans="1:5" s="64" customFormat="1" ht="14.45" customHeight="1" x14ac:dyDescent="0.2">
      <c r="A4" s="897" t="s">
        <v>312</v>
      </c>
      <c r="B4" s="897"/>
      <c r="C4" s="897"/>
      <c r="D4" s="429"/>
      <c r="E4" s="430"/>
    </row>
    <row r="5" spans="1:5" x14ac:dyDescent="0.2">
      <c r="A5" s="407" t="s">
        <v>365</v>
      </c>
      <c r="B5" s="408"/>
      <c r="C5" s="408"/>
      <c r="D5" s="408"/>
      <c r="E5" s="408"/>
    </row>
    <row r="6" spans="1:5" x14ac:dyDescent="0.2">
      <c r="A6" s="409"/>
      <c r="B6" s="409"/>
      <c r="C6" s="409"/>
      <c r="D6" s="409"/>
      <c r="E6" s="409"/>
    </row>
    <row r="7" spans="1:5" x14ac:dyDescent="0.2">
      <c r="A7" s="68" t="s">
        <v>794</v>
      </c>
      <c r="B7" s="68"/>
      <c r="C7" s="68"/>
      <c r="D7" s="68"/>
      <c r="E7" s="68"/>
    </row>
    <row r="8" spans="1:5" x14ac:dyDescent="0.2">
      <c r="A8" s="433" t="s">
        <v>367</v>
      </c>
      <c r="B8" s="433" t="s">
        <v>368</v>
      </c>
      <c r="C8" s="433" t="s">
        <v>369</v>
      </c>
      <c r="D8" s="69" t="s">
        <v>533</v>
      </c>
      <c r="E8" s="70" t="s">
        <v>795</v>
      </c>
    </row>
    <row r="9" spans="1:5" x14ac:dyDescent="0.2">
      <c r="A9" s="410">
        <v>4000</v>
      </c>
      <c r="B9" s="411" t="s">
        <v>51</v>
      </c>
      <c r="C9" s="412">
        <v>1321639.96</v>
      </c>
      <c r="D9" s="628">
        <v>1</v>
      </c>
      <c r="E9" s="413"/>
    </row>
    <row r="10" spans="1:5" x14ac:dyDescent="0.2">
      <c r="A10" s="410">
        <v>4100</v>
      </c>
      <c r="B10" s="411" t="s">
        <v>345</v>
      </c>
      <c r="C10" s="412">
        <v>0</v>
      </c>
      <c r="D10" s="628">
        <v>0</v>
      </c>
      <c r="E10" s="413"/>
    </row>
    <row r="11" spans="1:5" x14ac:dyDescent="0.2">
      <c r="A11" s="410">
        <v>4110</v>
      </c>
      <c r="B11" s="411" t="s">
        <v>53</v>
      </c>
      <c r="C11" s="412">
        <v>0</v>
      </c>
      <c r="D11" s="628">
        <v>0</v>
      </c>
      <c r="E11" s="413"/>
    </row>
    <row r="12" spans="1:5" x14ac:dyDescent="0.2">
      <c r="A12" s="414">
        <v>4111</v>
      </c>
      <c r="B12" s="415" t="s">
        <v>477</v>
      </c>
      <c r="C12" s="416">
        <v>0</v>
      </c>
      <c r="D12" s="629">
        <v>0</v>
      </c>
      <c r="E12" s="413"/>
    </row>
    <row r="13" spans="1:5" x14ac:dyDescent="0.2">
      <c r="A13" s="414">
        <v>4112</v>
      </c>
      <c r="B13" s="415" t="s">
        <v>478</v>
      </c>
      <c r="C13" s="416">
        <v>0</v>
      </c>
      <c r="D13" s="629">
        <v>0</v>
      </c>
      <c r="E13" s="413"/>
    </row>
    <row r="14" spans="1:5" x14ac:dyDescent="0.2">
      <c r="A14" s="414">
        <v>4113</v>
      </c>
      <c r="B14" s="415" t="s">
        <v>479</v>
      </c>
      <c r="C14" s="416">
        <v>0</v>
      </c>
      <c r="D14" s="629">
        <v>0</v>
      </c>
      <c r="E14" s="413"/>
    </row>
    <row r="15" spans="1:5" x14ac:dyDescent="0.2">
      <c r="A15" s="414">
        <v>4114</v>
      </c>
      <c r="B15" s="415" t="s">
        <v>480</v>
      </c>
      <c r="C15" s="416">
        <v>0</v>
      </c>
      <c r="D15" s="629">
        <v>0</v>
      </c>
      <c r="E15" s="413"/>
    </row>
    <row r="16" spans="1:5" x14ac:dyDescent="0.2">
      <c r="A16" s="414">
        <v>4115</v>
      </c>
      <c r="B16" s="415" t="s">
        <v>481</v>
      </c>
      <c r="C16" s="416">
        <v>0</v>
      </c>
      <c r="D16" s="629">
        <v>0</v>
      </c>
      <c r="E16" s="413"/>
    </row>
    <row r="17" spans="1:5" x14ac:dyDescent="0.2">
      <c r="A17" s="414">
        <v>4116</v>
      </c>
      <c r="B17" s="415" t="s">
        <v>482</v>
      </c>
      <c r="C17" s="416">
        <v>0</v>
      </c>
      <c r="D17" s="629">
        <v>0</v>
      </c>
      <c r="E17" s="413"/>
    </row>
    <row r="18" spans="1:5" x14ac:dyDescent="0.2">
      <c r="A18" s="414">
        <v>4117</v>
      </c>
      <c r="B18" s="415" t="s">
        <v>483</v>
      </c>
      <c r="C18" s="416">
        <v>0</v>
      </c>
      <c r="D18" s="629">
        <v>0</v>
      </c>
      <c r="E18" s="413"/>
    </row>
    <row r="19" spans="1:5" ht="22.5" x14ac:dyDescent="0.2">
      <c r="A19" s="414">
        <v>4118</v>
      </c>
      <c r="B19" s="417" t="s">
        <v>484</v>
      </c>
      <c r="C19" s="416">
        <v>0</v>
      </c>
      <c r="D19" s="630">
        <v>0</v>
      </c>
      <c r="E19" s="413"/>
    </row>
    <row r="20" spans="1:5" x14ac:dyDescent="0.2">
      <c r="A20" s="414">
        <v>4119</v>
      </c>
      <c r="B20" s="415" t="s">
        <v>485</v>
      </c>
      <c r="C20" s="416">
        <v>0</v>
      </c>
      <c r="D20" s="629">
        <v>0</v>
      </c>
      <c r="E20" s="413"/>
    </row>
    <row r="21" spans="1:5" x14ac:dyDescent="0.2">
      <c r="A21" s="410">
        <v>4120</v>
      </c>
      <c r="B21" s="411" t="s">
        <v>54</v>
      </c>
      <c r="C21" s="412">
        <v>0</v>
      </c>
      <c r="D21" s="628">
        <v>0</v>
      </c>
      <c r="E21" s="413"/>
    </row>
    <row r="22" spans="1:5" x14ac:dyDescent="0.2">
      <c r="A22" s="414">
        <v>4121</v>
      </c>
      <c r="B22" s="415" t="s">
        <v>486</v>
      </c>
      <c r="C22" s="416">
        <v>0</v>
      </c>
      <c r="D22" s="629">
        <v>0</v>
      </c>
      <c r="E22" s="413"/>
    </row>
    <row r="23" spans="1:5" x14ac:dyDescent="0.2">
      <c r="A23" s="414">
        <v>4122</v>
      </c>
      <c r="B23" s="415" t="s">
        <v>487</v>
      </c>
      <c r="C23" s="416">
        <v>0</v>
      </c>
      <c r="D23" s="629">
        <v>0</v>
      </c>
      <c r="E23" s="413"/>
    </row>
    <row r="24" spans="1:5" x14ac:dyDescent="0.2">
      <c r="A24" s="414">
        <v>4123</v>
      </c>
      <c r="B24" s="415" t="s">
        <v>488</v>
      </c>
      <c r="C24" s="416">
        <v>0</v>
      </c>
      <c r="D24" s="629">
        <v>0</v>
      </c>
      <c r="E24" s="413"/>
    </row>
    <row r="25" spans="1:5" x14ac:dyDescent="0.2">
      <c r="A25" s="414">
        <v>4124</v>
      </c>
      <c r="B25" s="415" t="s">
        <v>489</v>
      </c>
      <c r="C25" s="416">
        <v>0</v>
      </c>
      <c r="D25" s="629">
        <v>0</v>
      </c>
      <c r="E25" s="413"/>
    </row>
    <row r="26" spans="1:5" x14ac:dyDescent="0.2">
      <c r="A26" s="414">
        <v>4129</v>
      </c>
      <c r="B26" s="415" t="s">
        <v>490</v>
      </c>
      <c r="C26" s="416">
        <v>0</v>
      </c>
      <c r="D26" s="629">
        <v>0</v>
      </c>
      <c r="E26" s="413"/>
    </row>
    <row r="27" spans="1:5" x14ac:dyDescent="0.2">
      <c r="A27" s="410">
        <v>4130</v>
      </c>
      <c r="B27" s="411" t="s">
        <v>55</v>
      </c>
      <c r="C27" s="412">
        <v>0</v>
      </c>
      <c r="D27" s="628">
        <v>0</v>
      </c>
      <c r="E27" s="413"/>
    </row>
    <row r="28" spans="1:5" x14ac:dyDescent="0.2">
      <c r="A28" s="414">
        <v>4131</v>
      </c>
      <c r="B28" s="415" t="s">
        <v>491</v>
      </c>
      <c r="C28" s="416">
        <v>0</v>
      </c>
      <c r="D28" s="629">
        <v>0</v>
      </c>
      <c r="E28" s="413"/>
    </row>
    <row r="29" spans="1:5" ht="22.5" x14ac:dyDescent="0.2">
      <c r="A29" s="414">
        <v>4132</v>
      </c>
      <c r="B29" s="417" t="s">
        <v>492</v>
      </c>
      <c r="C29" s="416">
        <v>0</v>
      </c>
      <c r="D29" s="630">
        <v>0</v>
      </c>
      <c r="E29" s="413"/>
    </row>
    <row r="30" spans="1:5" x14ac:dyDescent="0.2">
      <c r="A30" s="410">
        <v>4140</v>
      </c>
      <c r="B30" s="411" t="s">
        <v>56</v>
      </c>
      <c r="C30" s="412">
        <v>0</v>
      </c>
      <c r="D30" s="628">
        <v>0</v>
      </c>
      <c r="E30" s="413"/>
    </row>
    <row r="31" spans="1:5" x14ac:dyDescent="0.2">
      <c r="A31" s="414">
        <v>4141</v>
      </c>
      <c r="B31" s="415" t="s">
        <v>493</v>
      </c>
      <c r="C31" s="416">
        <v>0</v>
      </c>
      <c r="D31" s="629">
        <v>0</v>
      </c>
      <c r="E31" s="413"/>
    </row>
    <row r="32" spans="1:5" x14ac:dyDescent="0.2">
      <c r="A32" s="414">
        <v>4143</v>
      </c>
      <c r="B32" s="415" t="s">
        <v>494</v>
      </c>
      <c r="C32" s="416">
        <v>0</v>
      </c>
      <c r="D32" s="629">
        <v>0</v>
      </c>
      <c r="E32" s="413"/>
    </row>
    <row r="33" spans="1:5" x14ac:dyDescent="0.2">
      <c r="A33" s="414">
        <v>4144</v>
      </c>
      <c r="B33" s="415" t="s">
        <v>495</v>
      </c>
      <c r="C33" s="416">
        <v>0</v>
      </c>
      <c r="D33" s="629">
        <v>0</v>
      </c>
      <c r="E33" s="413"/>
    </row>
    <row r="34" spans="1:5" ht="22.5" x14ac:dyDescent="0.2">
      <c r="A34" s="414">
        <v>4145</v>
      </c>
      <c r="B34" s="417" t="s">
        <v>496</v>
      </c>
      <c r="C34" s="416">
        <v>0</v>
      </c>
      <c r="D34" s="630">
        <v>0</v>
      </c>
      <c r="E34" s="413"/>
    </row>
    <row r="35" spans="1:5" x14ac:dyDescent="0.2">
      <c r="A35" s="414">
        <v>4149</v>
      </c>
      <c r="B35" s="415" t="s">
        <v>497</v>
      </c>
      <c r="C35" s="416">
        <v>0</v>
      </c>
      <c r="D35" s="629">
        <v>0</v>
      </c>
      <c r="E35" s="413"/>
    </row>
    <row r="36" spans="1:5" x14ac:dyDescent="0.2">
      <c r="A36" s="410">
        <v>4150</v>
      </c>
      <c r="B36" s="411" t="s">
        <v>57</v>
      </c>
      <c r="C36" s="412">
        <v>0</v>
      </c>
      <c r="D36" s="628">
        <v>0</v>
      </c>
      <c r="E36" s="413"/>
    </row>
    <row r="37" spans="1:5" x14ac:dyDescent="0.2">
      <c r="A37" s="414">
        <v>4151</v>
      </c>
      <c r="B37" s="415" t="s">
        <v>57</v>
      </c>
      <c r="C37" s="416">
        <v>0</v>
      </c>
      <c r="D37" s="629">
        <v>0</v>
      </c>
      <c r="E37" s="413"/>
    </row>
    <row r="38" spans="1:5" ht="22.5" x14ac:dyDescent="0.2">
      <c r="A38" s="414">
        <v>4154</v>
      </c>
      <c r="B38" s="417" t="s">
        <v>498</v>
      </c>
      <c r="C38" s="416">
        <v>0</v>
      </c>
      <c r="D38" s="630">
        <v>0</v>
      </c>
      <c r="E38" s="413"/>
    </row>
    <row r="39" spans="1:5" x14ac:dyDescent="0.2">
      <c r="A39" s="410">
        <v>4160</v>
      </c>
      <c r="B39" s="411" t="s">
        <v>58</v>
      </c>
      <c r="C39" s="412">
        <v>0</v>
      </c>
      <c r="D39" s="628">
        <v>0</v>
      </c>
      <c r="E39" s="413"/>
    </row>
    <row r="40" spans="1:5" x14ac:dyDescent="0.2">
      <c r="A40" s="414">
        <v>4161</v>
      </c>
      <c r="B40" s="415" t="s">
        <v>499</v>
      </c>
      <c r="C40" s="416">
        <v>0</v>
      </c>
      <c r="D40" s="629">
        <v>0</v>
      </c>
      <c r="E40" s="413"/>
    </row>
    <row r="41" spans="1:5" x14ac:dyDescent="0.2">
      <c r="A41" s="414">
        <v>4162</v>
      </c>
      <c r="B41" s="415" t="s">
        <v>500</v>
      </c>
      <c r="C41" s="416">
        <v>0</v>
      </c>
      <c r="D41" s="629">
        <v>0</v>
      </c>
      <c r="E41" s="413"/>
    </row>
    <row r="42" spans="1:5" x14ac:dyDescent="0.2">
      <c r="A42" s="414">
        <v>4163</v>
      </c>
      <c r="B42" s="415" t="s">
        <v>501</v>
      </c>
      <c r="C42" s="416">
        <v>0</v>
      </c>
      <c r="D42" s="629">
        <v>0</v>
      </c>
      <c r="E42" s="413"/>
    </row>
    <row r="43" spans="1:5" x14ac:dyDescent="0.2">
      <c r="A43" s="414">
        <v>4164</v>
      </c>
      <c r="B43" s="415" t="s">
        <v>502</v>
      </c>
      <c r="C43" s="416">
        <v>0</v>
      </c>
      <c r="D43" s="629">
        <v>0</v>
      </c>
      <c r="E43" s="413"/>
    </row>
    <row r="44" spans="1:5" x14ac:dyDescent="0.2">
      <c r="A44" s="414">
        <v>4165</v>
      </c>
      <c r="B44" s="415" t="s">
        <v>503</v>
      </c>
      <c r="C44" s="416">
        <v>0</v>
      </c>
      <c r="D44" s="629">
        <v>0</v>
      </c>
      <c r="E44" s="413"/>
    </row>
    <row r="45" spans="1:5" ht="22.5" x14ac:dyDescent="0.2">
      <c r="A45" s="414">
        <v>4166</v>
      </c>
      <c r="B45" s="417" t="s">
        <v>504</v>
      </c>
      <c r="C45" s="416">
        <v>0</v>
      </c>
      <c r="D45" s="630">
        <v>0</v>
      </c>
      <c r="E45" s="413"/>
    </row>
    <row r="46" spans="1:5" x14ac:dyDescent="0.2">
      <c r="A46" s="414">
        <v>4168</v>
      </c>
      <c r="B46" s="415" t="s">
        <v>505</v>
      </c>
      <c r="C46" s="416">
        <v>0</v>
      </c>
      <c r="D46" s="629">
        <v>0</v>
      </c>
      <c r="E46" s="413"/>
    </row>
    <row r="47" spans="1:5" x14ac:dyDescent="0.2">
      <c r="A47" s="414">
        <v>4169</v>
      </c>
      <c r="B47" s="415" t="s">
        <v>506</v>
      </c>
      <c r="C47" s="416">
        <v>0</v>
      </c>
      <c r="D47" s="629">
        <v>0</v>
      </c>
      <c r="E47" s="413"/>
    </row>
    <row r="48" spans="1:5" x14ac:dyDescent="0.2">
      <c r="A48" s="410">
        <v>4170</v>
      </c>
      <c r="B48" s="411" t="s">
        <v>59</v>
      </c>
      <c r="C48" s="412">
        <v>0</v>
      </c>
      <c r="D48" s="628">
        <v>0</v>
      </c>
      <c r="E48" s="413"/>
    </row>
    <row r="49" spans="1:5" x14ac:dyDescent="0.2">
      <c r="A49" s="414">
        <v>4171</v>
      </c>
      <c r="B49" s="415" t="s">
        <v>507</v>
      </c>
      <c r="C49" s="416">
        <v>0</v>
      </c>
      <c r="D49" s="629">
        <v>0</v>
      </c>
      <c r="E49" s="413"/>
    </row>
    <row r="50" spans="1:5" x14ac:dyDescent="0.2">
      <c r="A50" s="414">
        <v>4172</v>
      </c>
      <c r="B50" s="415" t="s">
        <v>508</v>
      </c>
      <c r="C50" s="416">
        <v>0</v>
      </c>
      <c r="D50" s="629">
        <v>0</v>
      </c>
      <c r="E50" s="413"/>
    </row>
    <row r="51" spans="1:5" ht="22.5" x14ac:dyDescent="0.2">
      <c r="A51" s="414">
        <v>4173</v>
      </c>
      <c r="B51" s="417" t="s">
        <v>509</v>
      </c>
      <c r="C51" s="416">
        <v>0</v>
      </c>
      <c r="D51" s="630">
        <v>0</v>
      </c>
      <c r="E51" s="413"/>
    </row>
    <row r="52" spans="1:5" ht="22.5" x14ac:dyDescent="0.2">
      <c r="A52" s="414">
        <v>4174</v>
      </c>
      <c r="B52" s="417" t="s">
        <v>510</v>
      </c>
      <c r="C52" s="416">
        <v>0</v>
      </c>
      <c r="D52" s="630">
        <v>0</v>
      </c>
      <c r="E52" s="413"/>
    </row>
    <row r="53" spans="1:5" ht="22.5" x14ac:dyDescent="0.2">
      <c r="A53" s="414">
        <v>4175</v>
      </c>
      <c r="B53" s="417" t="s">
        <v>511</v>
      </c>
      <c r="C53" s="416">
        <v>0</v>
      </c>
      <c r="D53" s="630">
        <v>0</v>
      </c>
      <c r="E53" s="413"/>
    </row>
    <row r="54" spans="1:5" ht="22.5" x14ac:dyDescent="0.2">
      <c r="A54" s="414">
        <v>4176</v>
      </c>
      <c r="B54" s="417" t="s">
        <v>512</v>
      </c>
      <c r="C54" s="416">
        <v>0</v>
      </c>
      <c r="D54" s="630">
        <v>0</v>
      </c>
      <c r="E54" s="413"/>
    </row>
    <row r="55" spans="1:5" ht="22.5" x14ac:dyDescent="0.2">
      <c r="A55" s="414">
        <v>4177</v>
      </c>
      <c r="B55" s="417" t="s">
        <v>513</v>
      </c>
      <c r="C55" s="416">
        <v>0</v>
      </c>
      <c r="D55" s="630">
        <v>0</v>
      </c>
      <c r="E55" s="413"/>
    </row>
    <row r="56" spans="1:5" ht="22.5" x14ac:dyDescent="0.2">
      <c r="A56" s="414">
        <v>4178</v>
      </c>
      <c r="B56" s="417" t="s">
        <v>514</v>
      </c>
      <c r="C56" s="416">
        <v>0</v>
      </c>
      <c r="D56" s="630">
        <v>0</v>
      </c>
      <c r="E56" s="413"/>
    </row>
    <row r="57" spans="1:5" ht="33.75" x14ac:dyDescent="0.2">
      <c r="A57" s="410">
        <v>4200</v>
      </c>
      <c r="B57" s="418" t="s">
        <v>515</v>
      </c>
      <c r="C57" s="412">
        <v>0</v>
      </c>
      <c r="D57" s="631">
        <v>0</v>
      </c>
      <c r="E57" s="413"/>
    </row>
    <row r="58" spans="1:5" ht="22.5" x14ac:dyDescent="0.2">
      <c r="A58" s="410">
        <v>4210</v>
      </c>
      <c r="B58" s="418" t="s">
        <v>61</v>
      </c>
      <c r="C58" s="412">
        <v>0</v>
      </c>
      <c r="D58" s="631">
        <v>0</v>
      </c>
      <c r="E58" s="413"/>
    </row>
    <row r="59" spans="1:5" x14ac:dyDescent="0.2">
      <c r="A59" s="414">
        <v>4211</v>
      </c>
      <c r="B59" s="415" t="s">
        <v>86</v>
      </c>
      <c r="C59" s="416">
        <v>0</v>
      </c>
      <c r="D59" s="629">
        <v>0</v>
      </c>
      <c r="E59" s="413"/>
    </row>
    <row r="60" spans="1:5" x14ac:dyDescent="0.2">
      <c r="A60" s="414">
        <v>4212</v>
      </c>
      <c r="B60" s="415" t="s">
        <v>38</v>
      </c>
      <c r="C60" s="416">
        <v>0</v>
      </c>
      <c r="D60" s="629">
        <v>0</v>
      </c>
      <c r="E60" s="413"/>
    </row>
    <row r="61" spans="1:5" x14ac:dyDescent="0.2">
      <c r="A61" s="414">
        <v>4213</v>
      </c>
      <c r="B61" s="415" t="s">
        <v>87</v>
      </c>
      <c r="C61" s="416">
        <v>0</v>
      </c>
      <c r="D61" s="629">
        <v>0</v>
      </c>
      <c r="E61" s="413"/>
    </row>
    <row r="62" spans="1:5" x14ac:dyDescent="0.2">
      <c r="A62" s="414">
        <v>4214</v>
      </c>
      <c r="B62" s="415" t="s">
        <v>516</v>
      </c>
      <c r="C62" s="416">
        <v>0</v>
      </c>
      <c r="D62" s="629">
        <v>0</v>
      </c>
      <c r="E62" s="413"/>
    </row>
    <row r="63" spans="1:5" x14ac:dyDescent="0.2">
      <c r="A63" s="414">
        <v>4215</v>
      </c>
      <c r="B63" s="415" t="s">
        <v>517</v>
      </c>
      <c r="C63" s="416">
        <v>0</v>
      </c>
      <c r="D63" s="629">
        <v>0</v>
      </c>
      <c r="E63" s="413"/>
    </row>
    <row r="64" spans="1:5" x14ac:dyDescent="0.2">
      <c r="A64" s="410">
        <v>4220</v>
      </c>
      <c r="B64" s="411" t="s">
        <v>518</v>
      </c>
      <c r="C64" s="412">
        <v>0</v>
      </c>
      <c r="D64" s="628">
        <v>0</v>
      </c>
      <c r="E64" s="413"/>
    </row>
    <row r="65" spans="1:5" x14ac:dyDescent="0.2">
      <c r="A65" s="414">
        <v>4221</v>
      </c>
      <c r="B65" s="415" t="s">
        <v>519</v>
      </c>
      <c r="C65" s="416">
        <v>0</v>
      </c>
      <c r="D65" s="629">
        <v>0</v>
      </c>
      <c r="E65" s="413"/>
    </row>
    <row r="66" spans="1:5" x14ac:dyDescent="0.2">
      <c r="A66" s="414">
        <v>4223</v>
      </c>
      <c r="B66" s="415" t="s">
        <v>78</v>
      </c>
      <c r="C66" s="416">
        <v>0</v>
      </c>
      <c r="D66" s="629">
        <v>0</v>
      </c>
      <c r="E66" s="413"/>
    </row>
    <row r="67" spans="1:5" x14ac:dyDescent="0.2">
      <c r="A67" s="414">
        <v>4225</v>
      </c>
      <c r="B67" s="415" t="s">
        <v>80</v>
      </c>
      <c r="C67" s="416">
        <v>0</v>
      </c>
      <c r="D67" s="629">
        <v>0</v>
      </c>
      <c r="E67" s="413"/>
    </row>
    <row r="68" spans="1:5" x14ac:dyDescent="0.2">
      <c r="A68" s="414">
        <v>4227</v>
      </c>
      <c r="B68" s="415" t="s">
        <v>520</v>
      </c>
      <c r="C68" s="416">
        <v>0</v>
      </c>
      <c r="D68" s="629">
        <v>0</v>
      </c>
      <c r="E68" s="413"/>
    </row>
    <row r="69" spans="1:5" x14ac:dyDescent="0.2">
      <c r="A69" s="419">
        <v>4300</v>
      </c>
      <c r="B69" s="411" t="s">
        <v>347</v>
      </c>
      <c r="C69" s="412">
        <v>1321639.96</v>
      </c>
      <c r="D69" s="628">
        <v>1</v>
      </c>
      <c r="E69" s="413"/>
    </row>
    <row r="70" spans="1:5" x14ac:dyDescent="0.2">
      <c r="A70" s="419">
        <v>4310</v>
      </c>
      <c r="B70" s="411" t="s">
        <v>64</v>
      </c>
      <c r="C70" s="412">
        <v>1321639.96</v>
      </c>
      <c r="D70" s="628">
        <v>1</v>
      </c>
      <c r="E70" s="413"/>
    </row>
    <row r="71" spans="1:5" x14ac:dyDescent="0.2">
      <c r="A71" s="420">
        <v>4311</v>
      </c>
      <c r="B71" s="415" t="s">
        <v>521</v>
      </c>
      <c r="C71" s="416">
        <v>0</v>
      </c>
      <c r="D71" s="629">
        <v>0</v>
      </c>
      <c r="E71" s="413"/>
    </row>
    <row r="72" spans="1:5" x14ac:dyDescent="0.2">
      <c r="A72" s="420">
        <v>4319</v>
      </c>
      <c r="B72" s="415" t="s">
        <v>522</v>
      </c>
      <c r="C72" s="416">
        <v>0</v>
      </c>
      <c r="D72" s="629">
        <v>0</v>
      </c>
      <c r="E72" s="413"/>
    </row>
    <row r="73" spans="1:5" x14ac:dyDescent="0.2">
      <c r="A73" s="419">
        <v>4320</v>
      </c>
      <c r="B73" s="411" t="s">
        <v>65</v>
      </c>
      <c r="C73" s="412">
        <v>0</v>
      </c>
      <c r="D73" s="628">
        <v>0</v>
      </c>
      <c r="E73" s="413"/>
    </row>
    <row r="74" spans="1:5" x14ac:dyDescent="0.2">
      <c r="A74" s="420">
        <v>4321</v>
      </c>
      <c r="B74" s="415" t="s">
        <v>523</v>
      </c>
      <c r="C74" s="416">
        <v>0</v>
      </c>
      <c r="D74" s="629">
        <v>0</v>
      </c>
      <c r="E74" s="413"/>
    </row>
    <row r="75" spans="1:5" x14ac:dyDescent="0.2">
      <c r="A75" s="420">
        <v>4322</v>
      </c>
      <c r="B75" s="415" t="s">
        <v>524</v>
      </c>
      <c r="C75" s="416">
        <v>0</v>
      </c>
      <c r="D75" s="629">
        <v>0</v>
      </c>
      <c r="E75" s="413"/>
    </row>
    <row r="76" spans="1:5" x14ac:dyDescent="0.2">
      <c r="A76" s="420">
        <v>4323</v>
      </c>
      <c r="B76" s="415" t="s">
        <v>525</v>
      </c>
      <c r="C76" s="416">
        <v>0</v>
      </c>
      <c r="D76" s="629">
        <v>0</v>
      </c>
      <c r="E76" s="413"/>
    </row>
    <row r="77" spans="1:5" x14ac:dyDescent="0.2">
      <c r="A77" s="420">
        <v>4324</v>
      </c>
      <c r="B77" s="415" t="s">
        <v>526</v>
      </c>
      <c r="C77" s="416">
        <v>0</v>
      </c>
      <c r="D77" s="629">
        <v>0</v>
      </c>
      <c r="E77" s="413"/>
    </row>
    <row r="78" spans="1:5" x14ac:dyDescent="0.2">
      <c r="A78" s="420">
        <v>4325</v>
      </c>
      <c r="B78" s="415" t="s">
        <v>527</v>
      </c>
      <c r="C78" s="416">
        <v>0</v>
      </c>
      <c r="D78" s="629">
        <v>0</v>
      </c>
      <c r="E78" s="413"/>
    </row>
    <row r="79" spans="1:5" x14ac:dyDescent="0.2">
      <c r="A79" s="419">
        <v>4330</v>
      </c>
      <c r="B79" s="411" t="s">
        <v>66</v>
      </c>
      <c r="C79" s="412">
        <v>0</v>
      </c>
      <c r="D79" s="628">
        <v>0</v>
      </c>
      <c r="E79" s="413"/>
    </row>
    <row r="80" spans="1:5" x14ac:dyDescent="0.2">
      <c r="A80" s="420">
        <v>4331</v>
      </c>
      <c r="B80" s="415" t="s">
        <v>66</v>
      </c>
      <c r="C80" s="416">
        <v>0</v>
      </c>
      <c r="D80" s="629">
        <v>0</v>
      </c>
      <c r="E80" s="413"/>
    </row>
    <row r="81" spans="1:5" x14ac:dyDescent="0.2">
      <c r="A81" s="419">
        <v>4340</v>
      </c>
      <c r="B81" s="411" t="s">
        <v>67</v>
      </c>
      <c r="C81" s="412">
        <v>0</v>
      </c>
      <c r="D81" s="628">
        <v>0</v>
      </c>
      <c r="E81" s="413"/>
    </row>
    <row r="82" spans="1:5" x14ac:dyDescent="0.2">
      <c r="A82" s="420">
        <v>4341</v>
      </c>
      <c r="B82" s="415" t="s">
        <v>67</v>
      </c>
      <c r="C82" s="416">
        <v>0</v>
      </c>
      <c r="D82" s="629">
        <v>0</v>
      </c>
      <c r="E82" s="413"/>
    </row>
    <row r="83" spans="1:5" x14ac:dyDescent="0.2">
      <c r="A83" s="419">
        <v>4390</v>
      </c>
      <c r="B83" s="411" t="s">
        <v>68</v>
      </c>
      <c r="C83" s="412">
        <v>0</v>
      </c>
      <c r="D83" s="628">
        <v>0</v>
      </c>
      <c r="E83" s="413"/>
    </row>
    <row r="84" spans="1:5" x14ac:dyDescent="0.2">
      <c r="A84" s="420">
        <v>4392</v>
      </c>
      <c r="B84" s="415" t="s">
        <v>528</v>
      </c>
      <c r="C84" s="416">
        <v>0</v>
      </c>
      <c r="D84" s="629">
        <v>0</v>
      </c>
      <c r="E84" s="413"/>
    </row>
    <row r="85" spans="1:5" x14ac:dyDescent="0.2">
      <c r="A85" s="420">
        <v>4393</v>
      </c>
      <c r="B85" s="415" t="s">
        <v>529</v>
      </c>
      <c r="C85" s="416">
        <v>0</v>
      </c>
      <c r="D85" s="629">
        <v>0</v>
      </c>
      <c r="E85" s="413"/>
    </row>
    <row r="86" spans="1:5" x14ac:dyDescent="0.2">
      <c r="A86" s="420">
        <v>4394</v>
      </c>
      <c r="B86" s="415" t="s">
        <v>530</v>
      </c>
      <c r="C86" s="416">
        <v>0</v>
      </c>
      <c r="D86" s="629">
        <v>0</v>
      </c>
      <c r="E86" s="413"/>
    </row>
    <row r="87" spans="1:5" x14ac:dyDescent="0.2">
      <c r="A87" s="420">
        <v>4395</v>
      </c>
      <c r="B87" s="415" t="s">
        <v>47</v>
      </c>
      <c r="C87" s="416">
        <v>0</v>
      </c>
      <c r="D87" s="629">
        <v>0</v>
      </c>
      <c r="E87" s="413"/>
    </row>
    <row r="88" spans="1:5" x14ac:dyDescent="0.2">
      <c r="A88" s="420">
        <v>4396</v>
      </c>
      <c r="B88" s="415" t="s">
        <v>531</v>
      </c>
      <c r="C88" s="416">
        <v>0</v>
      </c>
      <c r="D88" s="629">
        <v>0</v>
      </c>
      <c r="E88" s="413"/>
    </row>
    <row r="89" spans="1:5" x14ac:dyDescent="0.2">
      <c r="A89" s="420">
        <v>4397</v>
      </c>
      <c r="B89" s="415" t="s">
        <v>532</v>
      </c>
      <c r="C89" s="416">
        <v>0</v>
      </c>
      <c r="D89" s="629">
        <v>0</v>
      </c>
      <c r="E89" s="413"/>
    </row>
    <row r="90" spans="1:5" x14ac:dyDescent="0.2">
      <c r="A90" s="420">
        <v>4399</v>
      </c>
      <c r="B90" s="415" t="s">
        <v>68</v>
      </c>
      <c r="C90" s="416">
        <v>0</v>
      </c>
      <c r="D90" s="629">
        <v>0</v>
      </c>
      <c r="E90" s="413"/>
    </row>
    <row r="91" spans="1:5" x14ac:dyDescent="0.2">
      <c r="A91" s="413"/>
      <c r="B91" s="413"/>
      <c r="C91" s="421"/>
      <c r="D91" s="413"/>
      <c r="E91" s="413"/>
    </row>
    <row r="92" spans="1:5" x14ac:dyDescent="0.2">
      <c r="A92" s="68" t="s">
        <v>796</v>
      </c>
      <c r="B92" s="68"/>
      <c r="C92" s="68"/>
      <c r="D92" s="68"/>
      <c r="E92" s="68"/>
    </row>
    <row r="93" spans="1:5" x14ac:dyDescent="0.2">
      <c r="A93" s="433" t="s">
        <v>367</v>
      </c>
      <c r="B93" s="433" t="s">
        <v>368</v>
      </c>
      <c r="C93" s="433" t="s">
        <v>369</v>
      </c>
      <c r="D93" s="433" t="s">
        <v>533</v>
      </c>
      <c r="E93" s="433" t="s">
        <v>795</v>
      </c>
    </row>
    <row r="94" spans="1:5" x14ac:dyDescent="0.2">
      <c r="A94" s="419">
        <v>5000</v>
      </c>
      <c r="B94" s="411" t="s">
        <v>348</v>
      </c>
      <c r="C94" s="412">
        <v>12061469.959999999</v>
      </c>
      <c r="D94" s="582">
        <v>1</v>
      </c>
      <c r="E94" s="415"/>
    </row>
    <row r="95" spans="1:5" x14ac:dyDescent="0.2">
      <c r="A95" s="419">
        <v>5100</v>
      </c>
      <c r="B95" s="411" t="s">
        <v>534</v>
      </c>
      <c r="C95" s="412">
        <v>1287576.3999999999</v>
      </c>
      <c r="D95" s="582">
        <v>0.1067512006637705</v>
      </c>
      <c r="E95" s="415"/>
    </row>
    <row r="96" spans="1:5" x14ac:dyDescent="0.2">
      <c r="A96" s="419">
        <v>5110</v>
      </c>
      <c r="B96" s="411" t="s">
        <v>72</v>
      </c>
      <c r="C96" s="412">
        <v>0</v>
      </c>
      <c r="D96" s="582">
        <v>0</v>
      </c>
      <c r="E96" s="415"/>
    </row>
    <row r="97" spans="1:5" x14ac:dyDescent="0.2">
      <c r="A97" s="420">
        <v>5111</v>
      </c>
      <c r="B97" s="415" t="s">
        <v>154</v>
      </c>
      <c r="C97" s="416">
        <v>0</v>
      </c>
      <c r="D97" s="583">
        <v>0</v>
      </c>
      <c r="E97" s="415"/>
    </row>
    <row r="98" spans="1:5" x14ac:dyDescent="0.2">
      <c r="A98" s="420">
        <v>5112</v>
      </c>
      <c r="B98" s="415" t="s">
        <v>155</v>
      </c>
      <c r="C98" s="416">
        <v>0</v>
      </c>
      <c r="D98" s="583">
        <v>0</v>
      </c>
      <c r="E98" s="415"/>
    </row>
    <row r="99" spans="1:5" x14ac:dyDescent="0.2">
      <c r="A99" s="420">
        <v>5113</v>
      </c>
      <c r="B99" s="415" t="s">
        <v>156</v>
      </c>
      <c r="C99" s="416">
        <v>0</v>
      </c>
      <c r="D99" s="583">
        <v>0</v>
      </c>
      <c r="E99" s="415"/>
    </row>
    <row r="100" spans="1:5" x14ac:dyDescent="0.2">
      <c r="A100" s="420">
        <v>5114</v>
      </c>
      <c r="B100" s="415" t="s">
        <v>157</v>
      </c>
      <c r="C100" s="416">
        <v>0</v>
      </c>
      <c r="D100" s="583">
        <v>0</v>
      </c>
      <c r="E100" s="415"/>
    </row>
    <row r="101" spans="1:5" x14ac:dyDescent="0.2">
      <c r="A101" s="420">
        <v>5115</v>
      </c>
      <c r="B101" s="415" t="s">
        <v>158</v>
      </c>
      <c r="C101" s="416">
        <v>0</v>
      </c>
      <c r="D101" s="583">
        <v>0</v>
      </c>
      <c r="E101" s="415"/>
    </row>
    <row r="102" spans="1:5" x14ac:dyDescent="0.2">
      <c r="A102" s="420">
        <v>5116</v>
      </c>
      <c r="B102" s="415" t="s">
        <v>160</v>
      </c>
      <c r="C102" s="416">
        <v>0</v>
      </c>
      <c r="D102" s="583">
        <v>0</v>
      </c>
      <c r="E102" s="415"/>
    </row>
    <row r="103" spans="1:5" x14ac:dyDescent="0.2">
      <c r="A103" s="419">
        <v>5120</v>
      </c>
      <c r="B103" s="411" t="s">
        <v>73</v>
      </c>
      <c r="C103" s="412">
        <v>0</v>
      </c>
      <c r="D103" s="582">
        <v>0</v>
      </c>
      <c r="E103" s="415"/>
    </row>
    <row r="104" spans="1:5" x14ac:dyDescent="0.2">
      <c r="A104" s="420">
        <v>5121</v>
      </c>
      <c r="B104" s="415" t="s">
        <v>161</v>
      </c>
      <c r="C104" s="416">
        <v>24344.47</v>
      </c>
      <c r="D104" s="583">
        <v>2.0183667563518108E-3</v>
      </c>
      <c r="E104" s="415"/>
    </row>
    <row r="105" spans="1:5" x14ac:dyDescent="0.2">
      <c r="A105" s="420">
        <v>5122</v>
      </c>
      <c r="B105" s="415" t="s">
        <v>162</v>
      </c>
      <c r="C105" s="416">
        <v>43451.130000000005</v>
      </c>
      <c r="D105" s="583">
        <v>3.6024738397640553E-3</v>
      </c>
      <c r="E105" s="415"/>
    </row>
    <row r="106" spans="1:5" x14ac:dyDescent="0.2">
      <c r="A106" s="420">
        <v>5123</v>
      </c>
      <c r="B106" s="415" t="s">
        <v>163</v>
      </c>
      <c r="C106" s="416">
        <v>83988.069999999992</v>
      </c>
      <c r="D106" s="583">
        <v>6.9633361670288487E-3</v>
      </c>
      <c r="E106" s="415"/>
    </row>
    <row r="107" spans="1:5" x14ac:dyDescent="0.2">
      <c r="A107" s="420">
        <v>5124</v>
      </c>
      <c r="B107" s="415" t="s">
        <v>164</v>
      </c>
      <c r="C107" s="416">
        <v>3714.86</v>
      </c>
      <c r="D107" s="583">
        <v>3.0799396858921502E-4</v>
      </c>
      <c r="E107" s="415"/>
    </row>
    <row r="108" spans="1:5" x14ac:dyDescent="0.2">
      <c r="A108" s="420">
        <v>5125</v>
      </c>
      <c r="B108" s="415" t="s">
        <v>165</v>
      </c>
      <c r="C108" s="416">
        <v>0</v>
      </c>
      <c r="D108" s="583">
        <v>0</v>
      </c>
      <c r="E108" s="415"/>
    </row>
    <row r="109" spans="1:5" x14ac:dyDescent="0.2">
      <c r="A109" s="420">
        <v>5126</v>
      </c>
      <c r="B109" s="415" t="s">
        <v>166</v>
      </c>
      <c r="C109" s="416">
        <v>527700.62</v>
      </c>
      <c r="D109" s="583">
        <v>4.3750937634470556E-2</v>
      </c>
      <c r="E109" s="415"/>
    </row>
    <row r="110" spans="1:5" x14ac:dyDescent="0.2">
      <c r="A110" s="420">
        <v>5127</v>
      </c>
      <c r="B110" s="415" t="s">
        <v>167</v>
      </c>
      <c r="C110" s="416">
        <v>0</v>
      </c>
      <c r="D110" s="583">
        <v>0</v>
      </c>
      <c r="E110" s="415"/>
    </row>
    <row r="111" spans="1:5" x14ac:dyDescent="0.2">
      <c r="A111" s="420">
        <v>5128</v>
      </c>
      <c r="B111" s="415" t="s">
        <v>535</v>
      </c>
      <c r="C111" s="416">
        <v>0</v>
      </c>
      <c r="D111" s="583">
        <v>0</v>
      </c>
      <c r="E111" s="415"/>
    </row>
    <row r="112" spans="1:5" x14ac:dyDescent="0.2">
      <c r="A112" s="420">
        <v>5129</v>
      </c>
      <c r="B112" s="415" t="s">
        <v>169</v>
      </c>
      <c r="C112" s="416">
        <v>7601.99</v>
      </c>
      <c r="D112" s="583">
        <v>6.3027060758023899E-4</v>
      </c>
      <c r="E112" s="415"/>
    </row>
    <row r="113" spans="1:5" x14ac:dyDescent="0.2">
      <c r="A113" s="419">
        <v>5130</v>
      </c>
      <c r="B113" s="411" t="s">
        <v>74</v>
      </c>
      <c r="C113" s="412">
        <v>148970.4</v>
      </c>
      <c r="D113" s="582">
        <v>1.2350932390001989E-2</v>
      </c>
      <c r="E113" s="415"/>
    </row>
    <row r="114" spans="1:5" x14ac:dyDescent="0.2">
      <c r="A114" s="420">
        <v>5131</v>
      </c>
      <c r="B114" s="415" t="s">
        <v>170</v>
      </c>
      <c r="C114" s="416">
        <v>81896.800000000003</v>
      </c>
      <c r="D114" s="583">
        <v>6.789951827728965E-3</v>
      </c>
      <c r="E114" s="415"/>
    </row>
    <row r="115" spans="1:5" x14ac:dyDescent="0.2">
      <c r="A115" s="420">
        <v>5132</v>
      </c>
      <c r="B115" s="415" t="s">
        <v>171</v>
      </c>
      <c r="C115" s="416">
        <v>87379.55</v>
      </c>
      <c r="D115" s="583">
        <v>7.2445191415126658E-3</v>
      </c>
      <c r="E115" s="415"/>
    </row>
    <row r="116" spans="1:5" x14ac:dyDescent="0.2">
      <c r="A116" s="420">
        <v>5133</v>
      </c>
      <c r="B116" s="415" t="s">
        <v>536</v>
      </c>
      <c r="C116" s="416">
        <v>73027.62999999999</v>
      </c>
      <c r="D116" s="583">
        <v>6.0546210571501514E-3</v>
      </c>
      <c r="E116" s="415"/>
    </row>
    <row r="117" spans="1:5" x14ac:dyDescent="0.2">
      <c r="A117" s="420">
        <v>5134</v>
      </c>
      <c r="B117" s="415" t="s">
        <v>173</v>
      </c>
      <c r="C117" s="416">
        <v>104277.81999999999</v>
      </c>
      <c r="D117" s="583">
        <v>8.6455316263955601E-3</v>
      </c>
      <c r="E117" s="415"/>
    </row>
    <row r="118" spans="1:5" x14ac:dyDescent="0.2">
      <c r="A118" s="420">
        <v>5135</v>
      </c>
      <c r="B118" s="415" t="s">
        <v>174</v>
      </c>
      <c r="C118" s="416">
        <v>0</v>
      </c>
      <c r="D118" s="583">
        <v>0</v>
      </c>
      <c r="E118" s="415"/>
    </row>
    <row r="119" spans="1:5" x14ac:dyDescent="0.2">
      <c r="A119" s="420">
        <v>5136</v>
      </c>
      <c r="B119" s="415" t="s">
        <v>537</v>
      </c>
      <c r="C119" s="416">
        <v>66795.899999999994</v>
      </c>
      <c r="D119" s="583">
        <v>5.5379568345747471E-3</v>
      </c>
      <c r="E119" s="415"/>
    </row>
    <row r="120" spans="1:5" x14ac:dyDescent="0.2">
      <c r="A120" s="420">
        <v>5137</v>
      </c>
      <c r="B120" s="415" t="s">
        <v>175</v>
      </c>
      <c r="C120" s="416">
        <v>26425.759999999998</v>
      </c>
      <c r="D120" s="583">
        <v>2.1909236674830636E-3</v>
      </c>
      <c r="E120" s="415"/>
    </row>
    <row r="121" spans="1:5" x14ac:dyDescent="0.2">
      <c r="A121" s="420">
        <v>5138</v>
      </c>
      <c r="B121" s="415" t="s">
        <v>176</v>
      </c>
      <c r="C121" s="416">
        <v>8001.4</v>
      </c>
      <c r="D121" s="583">
        <v>6.6338514513864444E-4</v>
      </c>
      <c r="E121" s="415"/>
    </row>
    <row r="122" spans="1:5" x14ac:dyDescent="0.2">
      <c r="A122" s="420">
        <v>5139</v>
      </c>
      <c r="B122" s="415" t="s">
        <v>177</v>
      </c>
      <c r="C122" s="416">
        <v>10666564.059999999</v>
      </c>
      <c r="D122" s="583">
        <v>0.88435025708922788</v>
      </c>
      <c r="E122" s="415"/>
    </row>
    <row r="123" spans="1:5" x14ac:dyDescent="0.2">
      <c r="A123" s="419">
        <v>5200</v>
      </c>
      <c r="B123" s="411" t="s">
        <v>538</v>
      </c>
      <c r="C123" s="412">
        <v>10666564.059999999</v>
      </c>
      <c r="D123" s="582">
        <v>0.88435025708922788</v>
      </c>
      <c r="E123" s="415"/>
    </row>
    <row r="124" spans="1:5" x14ac:dyDescent="0.2">
      <c r="A124" s="419">
        <v>5210</v>
      </c>
      <c r="B124" s="411" t="s">
        <v>76</v>
      </c>
      <c r="C124" s="412">
        <v>0</v>
      </c>
      <c r="D124" s="582">
        <v>0</v>
      </c>
      <c r="E124" s="415"/>
    </row>
    <row r="125" spans="1:5" x14ac:dyDescent="0.2">
      <c r="A125" s="420">
        <v>5211</v>
      </c>
      <c r="B125" s="415" t="s">
        <v>539</v>
      </c>
      <c r="C125" s="416">
        <v>0</v>
      </c>
      <c r="D125" s="583">
        <v>0</v>
      </c>
      <c r="E125" s="415"/>
    </row>
    <row r="126" spans="1:5" x14ac:dyDescent="0.2">
      <c r="A126" s="420">
        <v>5212</v>
      </c>
      <c r="B126" s="415" t="s">
        <v>540</v>
      </c>
      <c r="C126" s="416">
        <v>0</v>
      </c>
      <c r="D126" s="583">
        <v>0</v>
      </c>
      <c r="E126" s="415"/>
    </row>
    <row r="127" spans="1:5" x14ac:dyDescent="0.2">
      <c r="A127" s="419">
        <v>5220</v>
      </c>
      <c r="B127" s="411" t="s">
        <v>77</v>
      </c>
      <c r="C127" s="412">
        <v>10666564.059999999</v>
      </c>
      <c r="D127" s="582">
        <v>0.88435025708922788</v>
      </c>
      <c r="E127" s="415"/>
    </row>
    <row r="128" spans="1:5" x14ac:dyDescent="0.2">
      <c r="A128" s="420">
        <v>5221</v>
      </c>
      <c r="B128" s="415" t="s">
        <v>541</v>
      </c>
      <c r="C128" s="416">
        <v>0</v>
      </c>
      <c r="D128" s="583">
        <v>0</v>
      </c>
      <c r="E128" s="415"/>
    </row>
    <row r="129" spans="1:5" x14ac:dyDescent="0.2">
      <c r="A129" s="420">
        <v>5222</v>
      </c>
      <c r="B129" s="415" t="s">
        <v>542</v>
      </c>
      <c r="C129" s="416">
        <v>0</v>
      </c>
      <c r="D129" s="583">
        <v>0</v>
      </c>
      <c r="E129" s="415"/>
    </row>
    <row r="130" spans="1:5" x14ac:dyDescent="0.2">
      <c r="A130" s="419">
        <v>5230</v>
      </c>
      <c r="B130" s="411" t="s">
        <v>78</v>
      </c>
      <c r="C130" s="412">
        <v>0</v>
      </c>
      <c r="D130" s="582">
        <v>0</v>
      </c>
      <c r="E130" s="415"/>
    </row>
    <row r="131" spans="1:5" x14ac:dyDescent="0.2">
      <c r="A131" s="420">
        <v>5231</v>
      </c>
      <c r="B131" s="415" t="s">
        <v>543</v>
      </c>
      <c r="C131" s="416">
        <v>0</v>
      </c>
      <c r="D131" s="583">
        <v>0</v>
      </c>
      <c r="E131" s="415"/>
    </row>
    <row r="132" spans="1:5" x14ac:dyDescent="0.2">
      <c r="A132" s="420">
        <v>5232</v>
      </c>
      <c r="B132" s="415" t="s">
        <v>544</v>
      </c>
      <c r="C132" s="416">
        <v>0</v>
      </c>
      <c r="D132" s="583">
        <v>0</v>
      </c>
      <c r="E132" s="415"/>
    </row>
    <row r="133" spans="1:5" x14ac:dyDescent="0.2">
      <c r="A133" s="419">
        <v>5240</v>
      </c>
      <c r="B133" s="411" t="s">
        <v>79</v>
      </c>
      <c r="C133" s="412">
        <v>0</v>
      </c>
      <c r="D133" s="582">
        <v>0</v>
      </c>
      <c r="E133" s="415"/>
    </row>
    <row r="134" spans="1:5" x14ac:dyDescent="0.2">
      <c r="A134" s="420">
        <v>5241</v>
      </c>
      <c r="B134" s="415" t="s">
        <v>545</v>
      </c>
      <c r="C134" s="416">
        <v>0</v>
      </c>
      <c r="D134" s="583">
        <v>0</v>
      </c>
      <c r="E134" s="415"/>
    </row>
    <row r="135" spans="1:5" x14ac:dyDescent="0.2">
      <c r="A135" s="420">
        <v>5242</v>
      </c>
      <c r="B135" s="415" t="s">
        <v>546</v>
      </c>
      <c r="C135" s="416">
        <v>0</v>
      </c>
      <c r="D135" s="583">
        <v>0</v>
      </c>
      <c r="E135" s="415"/>
    </row>
    <row r="136" spans="1:5" x14ac:dyDescent="0.2">
      <c r="A136" s="420">
        <v>5243</v>
      </c>
      <c r="B136" s="415" t="s">
        <v>547</v>
      </c>
      <c r="C136" s="416">
        <v>0</v>
      </c>
      <c r="D136" s="583">
        <v>0</v>
      </c>
      <c r="E136" s="415"/>
    </row>
    <row r="137" spans="1:5" x14ac:dyDescent="0.2">
      <c r="A137" s="420">
        <v>5244</v>
      </c>
      <c r="B137" s="415" t="s">
        <v>548</v>
      </c>
      <c r="C137" s="416">
        <v>0</v>
      </c>
      <c r="D137" s="583">
        <v>0</v>
      </c>
      <c r="E137" s="415"/>
    </row>
    <row r="138" spans="1:5" x14ac:dyDescent="0.2">
      <c r="A138" s="419">
        <v>5250</v>
      </c>
      <c r="B138" s="411" t="s">
        <v>80</v>
      </c>
      <c r="C138" s="412">
        <v>0</v>
      </c>
      <c r="D138" s="582">
        <v>0</v>
      </c>
      <c r="E138" s="415"/>
    </row>
    <row r="139" spans="1:5" x14ac:dyDescent="0.2">
      <c r="A139" s="420">
        <v>5251</v>
      </c>
      <c r="B139" s="415" t="s">
        <v>549</v>
      </c>
      <c r="C139" s="416">
        <v>0</v>
      </c>
      <c r="D139" s="583">
        <v>0</v>
      </c>
      <c r="E139" s="415"/>
    </row>
    <row r="140" spans="1:5" x14ac:dyDescent="0.2">
      <c r="A140" s="420">
        <v>5252</v>
      </c>
      <c r="B140" s="415" t="s">
        <v>550</v>
      </c>
      <c r="C140" s="416">
        <v>0</v>
      </c>
      <c r="D140" s="583">
        <v>0</v>
      </c>
      <c r="E140" s="415"/>
    </row>
    <row r="141" spans="1:5" x14ac:dyDescent="0.2">
      <c r="A141" s="420">
        <v>5259</v>
      </c>
      <c r="B141" s="415" t="s">
        <v>551</v>
      </c>
      <c r="C141" s="416">
        <v>0</v>
      </c>
      <c r="D141" s="583">
        <v>0</v>
      </c>
      <c r="E141" s="415"/>
    </row>
    <row r="142" spans="1:5" x14ac:dyDescent="0.2">
      <c r="A142" s="419">
        <v>5260</v>
      </c>
      <c r="B142" s="411" t="s">
        <v>81</v>
      </c>
      <c r="C142" s="412">
        <v>0</v>
      </c>
      <c r="D142" s="582">
        <v>0</v>
      </c>
      <c r="E142" s="415"/>
    </row>
    <row r="143" spans="1:5" x14ac:dyDescent="0.2">
      <c r="A143" s="420">
        <v>5261</v>
      </c>
      <c r="B143" s="415" t="s">
        <v>552</v>
      </c>
      <c r="C143" s="416">
        <v>0</v>
      </c>
      <c r="D143" s="583">
        <v>0</v>
      </c>
      <c r="E143" s="415"/>
    </row>
    <row r="144" spans="1:5" x14ac:dyDescent="0.2">
      <c r="A144" s="420">
        <v>5262</v>
      </c>
      <c r="B144" s="415" t="s">
        <v>553</v>
      </c>
      <c r="C144" s="416">
        <v>0</v>
      </c>
      <c r="D144" s="583">
        <v>0</v>
      </c>
      <c r="E144" s="415"/>
    </row>
    <row r="145" spans="1:5" x14ac:dyDescent="0.2">
      <c r="A145" s="419">
        <v>5270</v>
      </c>
      <c r="B145" s="411" t="s">
        <v>82</v>
      </c>
      <c r="C145" s="412">
        <v>0</v>
      </c>
      <c r="D145" s="582">
        <v>0</v>
      </c>
      <c r="E145" s="415"/>
    </row>
    <row r="146" spans="1:5" x14ac:dyDescent="0.2">
      <c r="A146" s="420">
        <v>5271</v>
      </c>
      <c r="B146" s="415" t="s">
        <v>554</v>
      </c>
      <c r="C146" s="416">
        <v>0</v>
      </c>
      <c r="D146" s="583">
        <v>0</v>
      </c>
      <c r="E146" s="415"/>
    </row>
    <row r="147" spans="1:5" x14ac:dyDescent="0.2">
      <c r="A147" s="419">
        <v>5280</v>
      </c>
      <c r="B147" s="411" t="s">
        <v>83</v>
      </c>
      <c r="C147" s="412">
        <v>0</v>
      </c>
      <c r="D147" s="582">
        <v>0</v>
      </c>
      <c r="E147" s="415"/>
    </row>
    <row r="148" spans="1:5" x14ac:dyDescent="0.2">
      <c r="A148" s="420">
        <v>5281</v>
      </c>
      <c r="B148" s="415" t="s">
        <v>555</v>
      </c>
      <c r="C148" s="416">
        <v>0</v>
      </c>
      <c r="D148" s="583">
        <v>0</v>
      </c>
      <c r="E148" s="415"/>
    </row>
    <row r="149" spans="1:5" x14ac:dyDescent="0.2">
      <c r="A149" s="420">
        <v>5282</v>
      </c>
      <c r="B149" s="415" t="s">
        <v>556</v>
      </c>
      <c r="C149" s="416">
        <v>0</v>
      </c>
      <c r="D149" s="583">
        <v>0</v>
      </c>
      <c r="E149" s="415"/>
    </row>
    <row r="150" spans="1:5" x14ac:dyDescent="0.2">
      <c r="A150" s="420">
        <v>5283</v>
      </c>
      <c r="B150" s="415" t="s">
        <v>557</v>
      </c>
      <c r="C150" s="416">
        <v>0</v>
      </c>
      <c r="D150" s="583">
        <v>0</v>
      </c>
      <c r="E150" s="415"/>
    </row>
    <row r="151" spans="1:5" x14ac:dyDescent="0.2">
      <c r="A151" s="420">
        <v>5284</v>
      </c>
      <c r="B151" s="415" t="s">
        <v>558</v>
      </c>
      <c r="C151" s="416">
        <v>0</v>
      </c>
      <c r="D151" s="583">
        <v>0</v>
      </c>
      <c r="E151" s="415"/>
    </row>
    <row r="152" spans="1:5" x14ac:dyDescent="0.2">
      <c r="A152" s="420">
        <v>5285</v>
      </c>
      <c r="B152" s="415" t="s">
        <v>559</v>
      </c>
      <c r="C152" s="416">
        <v>0</v>
      </c>
      <c r="D152" s="583">
        <v>0</v>
      </c>
      <c r="E152" s="415"/>
    </row>
    <row r="153" spans="1:5" x14ac:dyDescent="0.2">
      <c r="A153" s="419">
        <v>5290</v>
      </c>
      <c r="B153" s="411" t="s">
        <v>84</v>
      </c>
      <c r="C153" s="412">
        <v>0</v>
      </c>
      <c r="D153" s="582">
        <v>0</v>
      </c>
      <c r="E153" s="415"/>
    </row>
    <row r="154" spans="1:5" x14ac:dyDescent="0.2">
      <c r="A154" s="420">
        <v>5291</v>
      </c>
      <c r="B154" s="415" t="s">
        <v>560</v>
      </c>
      <c r="C154" s="416">
        <v>0</v>
      </c>
      <c r="D154" s="583">
        <v>0</v>
      </c>
      <c r="E154" s="415"/>
    </row>
    <row r="155" spans="1:5" x14ac:dyDescent="0.2">
      <c r="A155" s="420">
        <v>5292</v>
      </c>
      <c r="B155" s="415" t="s">
        <v>561</v>
      </c>
      <c r="C155" s="416">
        <v>0</v>
      </c>
      <c r="D155" s="583">
        <v>0</v>
      </c>
      <c r="E155" s="415"/>
    </row>
    <row r="156" spans="1:5" x14ac:dyDescent="0.2">
      <c r="A156" s="419">
        <v>5300</v>
      </c>
      <c r="B156" s="411" t="s">
        <v>562</v>
      </c>
      <c r="C156" s="412">
        <v>0</v>
      </c>
      <c r="D156" s="582">
        <v>0</v>
      </c>
      <c r="E156" s="415"/>
    </row>
    <row r="157" spans="1:5" x14ac:dyDescent="0.2">
      <c r="A157" s="419">
        <v>5310</v>
      </c>
      <c r="B157" s="411" t="s">
        <v>86</v>
      </c>
      <c r="C157" s="412">
        <v>0</v>
      </c>
      <c r="D157" s="582">
        <v>0</v>
      </c>
      <c r="E157" s="415"/>
    </row>
    <row r="158" spans="1:5" x14ac:dyDescent="0.2">
      <c r="A158" s="420">
        <v>5311</v>
      </c>
      <c r="B158" s="415" t="s">
        <v>563</v>
      </c>
      <c r="C158" s="416">
        <v>0</v>
      </c>
      <c r="D158" s="583">
        <v>0</v>
      </c>
      <c r="E158" s="415"/>
    </row>
    <row r="159" spans="1:5" x14ac:dyDescent="0.2">
      <c r="A159" s="420">
        <v>5312</v>
      </c>
      <c r="B159" s="415" t="s">
        <v>564</v>
      </c>
      <c r="C159" s="416">
        <v>0</v>
      </c>
      <c r="D159" s="583">
        <v>0</v>
      </c>
      <c r="E159" s="415"/>
    </row>
    <row r="160" spans="1:5" x14ac:dyDescent="0.2">
      <c r="A160" s="419">
        <v>5320</v>
      </c>
      <c r="B160" s="411" t="s">
        <v>38</v>
      </c>
      <c r="C160" s="412">
        <v>0</v>
      </c>
      <c r="D160" s="582">
        <v>0</v>
      </c>
      <c r="E160" s="415"/>
    </row>
    <row r="161" spans="1:5" x14ac:dyDescent="0.2">
      <c r="A161" s="420">
        <v>5321</v>
      </c>
      <c r="B161" s="415" t="s">
        <v>565</v>
      </c>
      <c r="C161" s="416">
        <v>0</v>
      </c>
      <c r="D161" s="583">
        <v>0</v>
      </c>
      <c r="E161" s="415"/>
    </row>
    <row r="162" spans="1:5" x14ac:dyDescent="0.2">
      <c r="A162" s="420">
        <v>5322</v>
      </c>
      <c r="B162" s="415" t="s">
        <v>566</v>
      </c>
      <c r="C162" s="416">
        <v>0</v>
      </c>
      <c r="D162" s="583">
        <v>0</v>
      </c>
      <c r="E162" s="415"/>
    </row>
    <row r="163" spans="1:5" x14ac:dyDescent="0.2">
      <c r="A163" s="419">
        <v>5330</v>
      </c>
      <c r="B163" s="411" t="s">
        <v>87</v>
      </c>
      <c r="C163" s="412">
        <v>0</v>
      </c>
      <c r="D163" s="582">
        <v>0</v>
      </c>
      <c r="E163" s="415"/>
    </row>
    <row r="164" spans="1:5" x14ac:dyDescent="0.2">
      <c r="A164" s="420">
        <v>5331</v>
      </c>
      <c r="B164" s="415" t="s">
        <v>567</v>
      </c>
      <c r="C164" s="416">
        <v>0</v>
      </c>
      <c r="D164" s="583">
        <v>0</v>
      </c>
      <c r="E164" s="415"/>
    </row>
    <row r="165" spans="1:5" x14ac:dyDescent="0.2">
      <c r="A165" s="420">
        <v>5332</v>
      </c>
      <c r="B165" s="415" t="s">
        <v>568</v>
      </c>
      <c r="C165" s="416">
        <v>0</v>
      </c>
      <c r="D165" s="583">
        <v>0</v>
      </c>
      <c r="E165" s="415"/>
    </row>
    <row r="166" spans="1:5" x14ac:dyDescent="0.2">
      <c r="A166" s="419">
        <v>5400</v>
      </c>
      <c r="B166" s="411" t="s">
        <v>569</v>
      </c>
      <c r="C166" s="412">
        <v>0</v>
      </c>
      <c r="D166" s="582">
        <v>0</v>
      </c>
      <c r="E166" s="415"/>
    </row>
    <row r="167" spans="1:5" x14ac:dyDescent="0.2">
      <c r="A167" s="419">
        <v>5410</v>
      </c>
      <c r="B167" s="411" t="s">
        <v>89</v>
      </c>
      <c r="C167" s="412">
        <v>0</v>
      </c>
      <c r="D167" s="582">
        <v>0</v>
      </c>
      <c r="E167" s="415"/>
    </row>
    <row r="168" spans="1:5" x14ac:dyDescent="0.2">
      <c r="A168" s="420">
        <v>5411</v>
      </c>
      <c r="B168" s="415" t="s">
        <v>570</v>
      </c>
      <c r="C168" s="416">
        <v>0</v>
      </c>
      <c r="D168" s="583">
        <v>0</v>
      </c>
      <c r="E168" s="415"/>
    </row>
    <row r="169" spans="1:5" x14ac:dyDescent="0.2">
      <c r="A169" s="420">
        <v>5412</v>
      </c>
      <c r="B169" s="415" t="s">
        <v>571</v>
      </c>
      <c r="C169" s="416">
        <v>0</v>
      </c>
      <c r="D169" s="583">
        <v>0</v>
      </c>
      <c r="E169" s="415"/>
    </row>
    <row r="170" spans="1:5" x14ac:dyDescent="0.2">
      <c r="A170" s="419">
        <v>5420</v>
      </c>
      <c r="B170" s="411" t="s">
        <v>90</v>
      </c>
      <c r="C170" s="412">
        <v>0</v>
      </c>
      <c r="D170" s="582">
        <v>0</v>
      </c>
      <c r="E170" s="415"/>
    </row>
    <row r="171" spans="1:5" x14ac:dyDescent="0.2">
      <c r="A171" s="420">
        <v>5421</v>
      </c>
      <c r="B171" s="415" t="s">
        <v>572</v>
      </c>
      <c r="C171" s="416">
        <v>0</v>
      </c>
      <c r="D171" s="583">
        <v>0</v>
      </c>
      <c r="E171" s="415"/>
    </row>
    <row r="172" spans="1:5" x14ac:dyDescent="0.2">
      <c r="A172" s="420">
        <v>5422</v>
      </c>
      <c r="B172" s="415" t="s">
        <v>573</v>
      </c>
      <c r="C172" s="416">
        <v>0</v>
      </c>
      <c r="D172" s="583">
        <v>0</v>
      </c>
      <c r="E172" s="415"/>
    </row>
    <row r="173" spans="1:5" x14ac:dyDescent="0.2">
      <c r="A173" s="419">
        <v>5430</v>
      </c>
      <c r="B173" s="411" t="s">
        <v>91</v>
      </c>
      <c r="C173" s="412">
        <v>0</v>
      </c>
      <c r="D173" s="582">
        <v>0</v>
      </c>
      <c r="E173" s="415"/>
    </row>
    <row r="174" spans="1:5" x14ac:dyDescent="0.2">
      <c r="A174" s="420">
        <v>5431</v>
      </c>
      <c r="B174" s="415" t="s">
        <v>574</v>
      </c>
      <c r="C174" s="416">
        <v>0</v>
      </c>
      <c r="D174" s="583">
        <v>0</v>
      </c>
      <c r="E174" s="415"/>
    </row>
    <row r="175" spans="1:5" x14ac:dyDescent="0.2">
      <c r="A175" s="420">
        <v>5432</v>
      </c>
      <c r="B175" s="415" t="s">
        <v>575</v>
      </c>
      <c r="C175" s="416">
        <v>0</v>
      </c>
      <c r="D175" s="583">
        <v>0</v>
      </c>
      <c r="E175" s="415"/>
    </row>
    <row r="176" spans="1:5" x14ac:dyDescent="0.2">
      <c r="A176" s="419">
        <v>5440</v>
      </c>
      <c r="B176" s="411" t="s">
        <v>92</v>
      </c>
      <c r="C176" s="412">
        <v>0</v>
      </c>
      <c r="D176" s="582">
        <v>0</v>
      </c>
      <c r="E176" s="415"/>
    </row>
    <row r="177" spans="1:5" x14ac:dyDescent="0.2">
      <c r="A177" s="420">
        <v>5441</v>
      </c>
      <c r="B177" s="415" t="s">
        <v>92</v>
      </c>
      <c r="C177" s="416">
        <v>0</v>
      </c>
      <c r="D177" s="583">
        <v>0</v>
      </c>
      <c r="E177" s="415"/>
    </row>
    <row r="178" spans="1:5" x14ac:dyDescent="0.2">
      <c r="A178" s="419">
        <v>5450</v>
      </c>
      <c r="B178" s="411" t="s">
        <v>93</v>
      </c>
      <c r="C178" s="412">
        <v>0</v>
      </c>
      <c r="D178" s="582">
        <v>0</v>
      </c>
      <c r="E178" s="415"/>
    </row>
    <row r="179" spans="1:5" x14ac:dyDescent="0.2">
      <c r="A179" s="420">
        <v>5451</v>
      </c>
      <c r="B179" s="415" t="s">
        <v>576</v>
      </c>
      <c r="C179" s="416">
        <v>0</v>
      </c>
      <c r="D179" s="583">
        <v>0</v>
      </c>
      <c r="E179" s="415"/>
    </row>
    <row r="180" spans="1:5" x14ac:dyDescent="0.2">
      <c r="A180" s="420">
        <v>5452</v>
      </c>
      <c r="B180" s="415" t="s">
        <v>577</v>
      </c>
      <c r="C180" s="416">
        <v>0</v>
      </c>
      <c r="D180" s="583">
        <v>0</v>
      </c>
      <c r="E180" s="415"/>
    </row>
    <row r="181" spans="1:5" x14ac:dyDescent="0.2">
      <c r="A181" s="419">
        <v>5500</v>
      </c>
      <c r="B181" s="411" t="s">
        <v>578</v>
      </c>
      <c r="C181" s="412">
        <v>107329.5</v>
      </c>
      <c r="D181" s="582">
        <v>8.8985422470015431E-3</v>
      </c>
      <c r="E181" s="415"/>
    </row>
    <row r="182" spans="1:5" x14ac:dyDescent="0.2">
      <c r="A182" s="419">
        <v>5510</v>
      </c>
      <c r="B182" s="411" t="s">
        <v>95</v>
      </c>
      <c r="C182" s="412">
        <v>0</v>
      </c>
      <c r="D182" s="582">
        <v>0</v>
      </c>
      <c r="E182" s="415"/>
    </row>
    <row r="183" spans="1:5" x14ac:dyDescent="0.2">
      <c r="A183" s="420">
        <v>5511</v>
      </c>
      <c r="B183" s="415" t="s">
        <v>579</v>
      </c>
      <c r="C183" s="416">
        <v>0</v>
      </c>
      <c r="D183" s="583">
        <v>0</v>
      </c>
      <c r="E183" s="415"/>
    </row>
    <row r="184" spans="1:5" x14ac:dyDescent="0.2">
      <c r="A184" s="420">
        <v>5512</v>
      </c>
      <c r="B184" s="415" t="s">
        <v>580</v>
      </c>
      <c r="C184" s="416">
        <v>0</v>
      </c>
      <c r="D184" s="583">
        <v>0</v>
      </c>
      <c r="E184" s="415"/>
    </row>
    <row r="185" spans="1:5" x14ac:dyDescent="0.2">
      <c r="A185" s="420">
        <v>5513</v>
      </c>
      <c r="B185" s="415" t="s">
        <v>581</v>
      </c>
      <c r="C185" s="416">
        <v>107329.5</v>
      </c>
      <c r="D185" s="583">
        <v>8.8985422470015431E-3</v>
      </c>
      <c r="E185" s="415"/>
    </row>
    <row r="186" spans="1:5" x14ac:dyDescent="0.2">
      <c r="A186" s="420">
        <v>5514</v>
      </c>
      <c r="B186" s="415" t="s">
        <v>582</v>
      </c>
      <c r="C186" s="416">
        <v>0</v>
      </c>
      <c r="D186" s="583">
        <v>0</v>
      </c>
      <c r="E186" s="415"/>
    </row>
    <row r="187" spans="1:5" x14ac:dyDescent="0.2">
      <c r="A187" s="420">
        <v>5515</v>
      </c>
      <c r="B187" s="415" t="s">
        <v>583</v>
      </c>
      <c r="C187" s="416">
        <v>0</v>
      </c>
      <c r="D187" s="583">
        <v>0</v>
      </c>
      <c r="E187" s="415"/>
    </row>
    <row r="188" spans="1:5" x14ac:dyDescent="0.2">
      <c r="A188" s="420">
        <v>5516</v>
      </c>
      <c r="B188" s="415" t="s">
        <v>584</v>
      </c>
      <c r="C188" s="416">
        <v>0</v>
      </c>
      <c r="D188" s="583">
        <v>0</v>
      </c>
      <c r="E188" s="415"/>
    </row>
    <row r="189" spans="1:5" x14ac:dyDescent="0.2">
      <c r="A189" s="420">
        <v>5517</v>
      </c>
      <c r="B189" s="415" t="s">
        <v>585</v>
      </c>
      <c r="C189" s="416">
        <v>0</v>
      </c>
      <c r="D189" s="583">
        <v>0</v>
      </c>
      <c r="E189" s="415"/>
    </row>
    <row r="190" spans="1:5" x14ac:dyDescent="0.2">
      <c r="A190" s="420">
        <v>5518</v>
      </c>
      <c r="B190" s="415" t="s">
        <v>586</v>
      </c>
      <c r="C190" s="416">
        <v>0</v>
      </c>
      <c r="D190" s="583">
        <v>0</v>
      </c>
      <c r="E190" s="415"/>
    </row>
    <row r="191" spans="1:5" x14ac:dyDescent="0.2">
      <c r="A191" s="419">
        <v>5520</v>
      </c>
      <c r="B191" s="411" t="s">
        <v>96</v>
      </c>
      <c r="C191" s="412">
        <v>0</v>
      </c>
      <c r="D191" s="582">
        <v>0</v>
      </c>
      <c r="E191" s="415"/>
    </row>
    <row r="192" spans="1:5" x14ac:dyDescent="0.2">
      <c r="A192" s="420">
        <v>5521</v>
      </c>
      <c r="B192" s="415" t="s">
        <v>587</v>
      </c>
      <c r="C192" s="416">
        <v>0</v>
      </c>
      <c r="D192" s="583">
        <v>0</v>
      </c>
      <c r="E192" s="415"/>
    </row>
    <row r="193" spans="1:5" x14ac:dyDescent="0.2">
      <c r="A193" s="420">
        <v>5522</v>
      </c>
      <c r="B193" s="415" t="s">
        <v>588</v>
      </c>
      <c r="C193" s="416">
        <v>0</v>
      </c>
      <c r="D193" s="583">
        <v>0</v>
      </c>
      <c r="E193" s="415"/>
    </row>
    <row r="194" spans="1:5" x14ac:dyDescent="0.2">
      <c r="A194" s="419">
        <v>5530</v>
      </c>
      <c r="B194" s="411" t="s">
        <v>97</v>
      </c>
      <c r="C194" s="412">
        <v>0</v>
      </c>
      <c r="D194" s="582">
        <v>0</v>
      </c>
      <c r="E194" s="415"/>
    </row>
    <row r="195" spans="1:5" x14ac:dyDescent="0.2">
      <c r="A195" s="420">
        <v>5531</v>
      </c>
      <c r="B195" s="415" t="s">
        <v>589</v>
      </c>
      <c r="C195" s="416">
        <v>0</v>
      </c>
      <c r="D195" s="583">
        <v>0</v>
      </c>
      <c r="E195" s="415"/>
    </row>
    <row r="196" spans="1:5" x14ac:dyDescent="0.2">
      <c r="A196" s="420">
        <v>5532</v>
      </c>
      <c r="B196" s="415" t="s">
        <v>590</v>
      </c>
      <c r="C196" s="416">
        <v>0</v>
      </c>
      <c r="D196" s="583">
        <v>0</v>
      </c>
      <c r="E196" s="415"/>
    </row>
    <row r="197" spans="1:5" x14ac:dyDescent="0.2">
      <c r="A197" s="420">
        <v>5533</v>
      </c>
      <c r="B197" s="415" t="s">
        <v>591</v>
      </c>
      <c r="C197" s="416">
        <v>0</v>
      </c>
      <c r="D197" s="583">
        <v>0</v>
      </c>
      <c r="E197" s="415"/>
    </row>
    <row r="198" spans="1:5" x14ac:dyDescent="0.2">
      <c r="A198" s="420">
        <v>5534</v>
      </c>
      <c r="B198" s="415" t="s">
        <v>592</v>
      </c>
      <c r="C198" s="416">
        <v>0</v>
      </c>
      <c r="D198" s="583">
        <v>0</v>
      </c>
      <c r="E198" s="415"/>
    </row>
    <row r="199" spans="1:5" x14ac:dyDescent="0.2">
      <c r="A199" s="420">
        <v>5535</v>
      </c>
      <c r="B199" s="415" t="s">
        <v>593</v>
      </c>
      <c r="C199" s="416">
        <v>0</v>
      </c>
      <c r="D199" s="583">
        <v>0</v>
      </c>
      <c r="E199" s="415"/>
    </row>
    <row r="200" spans="1:5" x14ac:dyDescent="0.2">
      <c r="A200" s="419">
        <v>5590</v>
      </c>
      <c r="B200" s="411" t="s">
        <v>98</v>
      </c>
      <c r="C200" s="412">
        <v>0</v>
      </c>
      <c r="D200" s="582">
        <v>0</v>
      </c>
      <c r="E200" s="415"/>
    </row>
    <row r="201" spans="1:5" x14ac:dyDescent="0.2">
      <c r="A201" s="420">
        <v>5591</v>
      </c>
      <c r="B201" s="415" t="s">
        <v>594</v>
      </c>
      <c r="C201" s="416">
        <v>0</v>
      </c>
      <c r="D201" s="583">
        <v>0</v>
      </c>
      <c r="E201" s="415"/>
    </row>
    <row r="202" spans="1:5" x14ac:dyDescent="0.2">
      <c r="A202" s="420">
        <v>5592</v>
      </c>
      <c r="B202" s="415" t="s">
        <v>595</v>
      </c>
      <c r="C202" s="416">
        <v>0</v>
      </c>
      <c r="D202" s="583">
        <v>0</v>
      </c>
      <c r="E202" s="415"/>
    </row>
    <row r="203" spans="1:5" x14ac:dyDescent="0.2">
      <c r="A203" s="420">
        <v>5593</v>
      </c>
      <c r="B203" s="415" t="s">
        <v>596</v>
      </c>
      <c r="C203" s="416">
        <v>0</v>
      </c>
      <c r="D203" s="583">
        <v>0</v>
      </c>
      <c r="E203" s="415"/>
    </row>
    <row r="204" spans="1:5" x14ac:dyDescent="0.2">
      <c r="A204" s="420">
        <v>5594</v>
      </c>
      <c r="B204" s="415" t="s">
        <v>597</v>
      </c>
      <c r="C204" s="416">
        <v>0</v>
      </c>
      <c r="D204" s="583">
        <v>0</v>
      </c>
      <c r="E204" s="415"/>
    </row>
    <row r="205" spans="1:5" x14ac:dyDescent="0.2">
      <c r="A205" s="420">
        <v>5595</v>
      </c>
      <c r="B205" s="415" t="s">
        <v>598</v>
      </c>
      <c r="C205" s="416">
        <v>0</v>
      </c>
      <c r="D205" s="583">
        <v>0</v>
      </c>
      <c r="E205" s="415"/>
    </row>
    <row r="206" spans="1:5" x14ac:dyDescent="0.2">
      <c r="A206" s="420">
        <v>5596</v>
      </c>
      <c r="B206" s="415" t="s">
        <v>47</v>
      </c>
      <c r="C206" s="416">
        <v>0</v>
      </c>
      <c r="D206" s="583">
        <v>0</v>
      </c>
      <c r="E206" s="415"/>
    </row>
    <row r="207" spans="1:5" x14ac:dyDescent="0.2">
      <c r="A207" s="420">
        <v>5597</v>
      </c>
      <c r="B207" s="415" t="s">
        <v>599</v>
      </c>
      <c r="C207" s="416">
        <v>0</v>
      </c>
      <c r="D207" s="583">
        <v>0</v>
      </c>
      <c r="E207" s="415"/>
    </row>
    <row r="208" spans="1:5" x14ac:dyDescent="0.2">
      <c r="A208" s="420">
        <v>5598</v>
      </c>
      <c r="B208" s="415" t="s">
        <v>600</v>
      </c>
      <c r="C208" s="416">
        <v>0</v>
      </c>
      <c r="D208" s="583">
        <v>0</v>
      </c>
      <c r="E208" s="415"/>
    </row>
    <row r="209" spans="1:5" x14ac:dyDescent="0.2">
      <c r="A209" s="420">
        <v>5599</v>
      </c>
      <c r="B209" s="415" t="s">
        <v>601</v>
      </c>
      <c r="C209" s="416">
        <v>0</v>
      </c>
      <c r="D209" s="583">
        <v>0</v>
      </c>
      <c r="E209" s="415"/>
    </row>
    <row r="210" spans="1:5" x14ac:dyDescent="0.2">
      <c r="A210" s="419">
        <v>5600</v>
      </c>
      <c r="B210" s="411" t="s">
        <v>602</v>
      </c>
      <c r="C210" s="412">
        <v>0</v>
      </c>
      <c r="D210" s="582">
        <v>0</v>
      </c>
      <c r="E210" s="415"/>
    </row>
    <row r="211" spans="1:5" x14ac:dyDescent="0.2">
      <c r="A211" s="419">
        <v>5610</v>
      </c>
      <c r="B211" s="411" t="s">
        <v>100</v>
      </c>
      <c r="C211" s="412">
        <v>0</v>
      </c>
      <c r="D211" s="582">
        <v>0</v>
      </c>
      <c r="E211" s="415"/>
    </row>
    <row r="212" spans="1:5" x14ac:dyDescent="0.2">
      <c r="A212" s="420">
        <v>5611</v>
      </c>
      <c r="B212" s="415" t="s">
        <v>603</v>
      </c>
      <c r="C212" s="416">
        <v>0</v>
      </c>
      <c r="D212" s="583">
        <v>0</v>
      </c>
      <c r="E212" s="415"/>
    </row>
    <row r="213" spans="1:5" x14ac:dyDescent="0.2">
      <c r="A213" s="409"/>
      <c r="B213" s="409"/>
      <c r="C213" s="422">
        <v>0</v>
      </c>
      <c r="D213" s="584">
        <v>0</v>
      </c>
      <c r="E213" s="409"/>
    </row>
    <row r="214" spans="1:5" x14ac:dyDescent="0.2">
      <c r="A214" s="409"/>
      <c r="B214" s="409" t="s">
        <v>133</v>
      </c>
      <c r="C214" s="409"/>
      <c r="D214" s="584"/>
      <c r="E214" s="409"/>
    </row>
    <row r="215" spans="1:5" x14ac:dyDescent="0.2">
      <c r="A215" s="409"/>
      <c r="B215" s="409"/>
      <c r="C215" s="409"/>
      <c r="D215" s="584"/>
      <c r="E215" s="409"/>
    </row>
    <row r="216" spans="1:5" x14ac:dyDescent="0.2">
      <c r="A216" s="409"/>
      <c r="B216" s="409"/>
      <c r="C216" s="409"/>
      <c r="D216" s="584"/>
      <c r="E216" s="409"/>
    </row>
    <row r="217" spans="1:5" x14ac:dyDescent="0.2">
      <c r="A217" s="409"/>
      <c r="B217" s="409"/>
      <c r="C217" s="409"/>
      <c r="D217" s="584"/>
      <c r="E217" s="409"/>
    </row>
    <row r="218" spans="1:5" x14ac:dyDescent="0.2">
      <c r="A218" s="409"/>
      <c r="B218" s="409"/>
      <c r="C218" s="409"/>
      <c r="D218" s="584"/>
      <c r="E218" s="409"/>
    </row>
    <row r="219" spans="1:5" x14ac:dyDescent="0.2">
      <c r="A219" s="409"/>
      <c r="B219" s="409"/>
      <c r="C219" s="409"/>
      <c r="D219" s="584"/>
      <c r="E219" s="409"/>
    </row>
    <row r="220" spans="1:5" x14ac:dyDescent="0.2">
      <c r="A220" s="409"/>
      <c r="B220" s="409"/>
      <c r="C220" s="409"/>
      <c r="D220" s="584"/>
      <c r="E220" s="409"/>
    </row>
    <row r="221" spans="1:5" x14ac:dyDescent="0.2">
      <c r="A221" s="409"/>
      <c r="B221" s="409"/>
      <c r="C221" s="409"/>
      <c r="D221" s="584"/>
      <c r="E221" s="409"/>
    </row>
    <row r="222" spans="1:5" x14ac:dyDescent="0.2">
      <c r="A222" s="409"/>
      <c r="B222" s="409"/>
      <c r="C222" s="409"/>
      <c r="D222" s="409"/>
      <c r="E222" s="409"/>
    </row>
    <row r="223" spans="1:5" x14ac:dyDescent="0.2">
      <c r="A223" s="409"/>
      <c r="B223" s="409"/>
      <c r="C223" s="409"/>
      <c r="D223" s="409"/>
      <c r="E223" s="409"/>
    </row>
    <row r="224" spans="1:5" x14ac:dyDescent="0.2">
      <c r="A224" s="409"/>
      <c r="B224" s="409"/>
      <c r="C224" s="409"/>
      <c r="D224" s="409"/>
      <c r="E224" s="40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3" orientation="portrait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70C0"/>
  </sheetPr>
  <dimension ref="A1:J173"/>
  <sheetViews>
    <sheetView showGridLines="0" topLeftCell="A53" zoomScaleNormal="100" workbookViewId="0">
      <selection activeCell="E87" sqref="E87"/>
    </sheetView>
  </sheetViews>
  <sheetFormatPr baseColWidth="10" defaultColWidth="11.1640625" defaultRowHeight="11.25" x14ac:dyDescent="0.2"/>
  <cols>
    <col min="1" max="1" width="12.1640625" style="67" customWidth="1"/>
    <col min="2" max="2" width="78.83203125" style="67" bestFit="1" customWidth="1"/>
    <col min="3" max="4" width="20.83203125" style="67" customWidth="1"/>
    <col min="5" max="5" width="25.33203125" style="67" customWidth="1"/>
    <col min="6" max="7" width="23.83203125" style="67" customWidth="1"/>
    <col min="8" max="8" width="37.1640625" style="67" customWidth="1"/>
    <col min="9" max="9" width="33.1640625" style="67" customWidth="1"/>
    <col min="10" max="10" width="27.1640625" style="67" customWidth="1"/>
    <col min="11" max="16384" width="11.1640625" style="67"/>
  </cols>
  <sheetData>
    <row r="1" spans="1:8" s="64" customFormat="1" ht="12" customHeight="1" x14ac:dyDescent="0.2">
      <c r="A1" s="898" t="s">
        <v>912</v>
      </c>
      <c r="B1" s="899"/>
      <c r="C1" s="899"/>
      <c r="D1" s="899"/>
      <c r="E1" s="899"/>
      <c r="F1" s="899"/>
      <c r="G1" s="429" t="s">
        <v>308</v>
      </c>
      <c r="H1" s="430">
        <v>2025</v>
      </c>
    </row>
    <row r="2" spans="1:8" s="64" customFormat="1" ht="12" customHeight="1" x14ac:dyDescent="0.2">
      <c r="A2" s="898" t="s">
        <v>364</v>
      </c>
      <c r="B2" s="899"/>
      <c r="C2" s="899"/>
      <c r="D2" s="899"/>
      <c r="E2" s="899"/>
      <c r="F2" s="899"/>
      <c r="G2" s="429" t="s">
        <v>310</v>
      </c>
      <c r="H2" s="430" t="s">
        <v>735</v>
      </c>
    </row>
    <row r="3" spans="1:8" s="64" customFormat="1" ht="12" customHeight="1" x14ac:dyDescent="0.2">
      <c r="A3" s="898" t="s">
        <v>841</v>
      </c>
      <c r="B3" s="899"/>
      <c r="C3" s="899"/>
      <c r="D3" s="899"/>
      <c r="E3" s="899"/>
      <c r="F3" s="899"/>
      <c r="G3" s="429" t="s">
        <v>311</v>
      </c>
      <c r="H3" s="430" t="s">
        <v>826</v>
      </c>
    </row>
    <row r="4" spans="1:8" s="64" customFormat="1" ht="12" customHeight="1" x14ac:dyDescent="0.2">
      <c r="A4" s="898" t="s">
        <v>312</v>
      </c>
      <c r="B4" s="899"/>
      <c r="C4" s="899"/>
      <c r="D4" s="899"/>
      <c r="E4" s="899"/>
      <c r="F4" s="899"/>
      <c r="G4" s="429"/>
      <c r="H4" s="430"/>
    </row>
    <row r="5" spans="1:8" x14ac:dyDescent="0.2">
      <c r="A5" s="65" t="s">
        <v>365</v>
      </c>
      <c r="B5" s="66"/>
      <c r="C5" s="66"/>
      <c r="D5" s="66"/>
      <c r="E5" s="66"/>
      <c r="F5" s="66"/>
      <c r="G5" s="66"/>
      <c r="H5" s="66"/>
    </row>
    <row r="7" spans="1:8" x14ac:dyDescent="0.2">
      <c r="A7" s="66" t="s">
        <v>366</v>
      </c>
      <c r="B7" s="66"/>
      <c r="C7" s="66"/>
      <c r="D7" s="66"/>
      <c r="E7" s="66"/>
      <c r="F7" s="66"/>
      <c r="G7" s="66"/>
      <c r="H7" s="66"/>
    </row>
    <row r="8" spans="1:8" x14ac:dyDescent="0.2">
      <c r="A8" s="434" t="s">
        <v>367</v>
      </c>
      <c r="B8" s="434" t="s">
        <v>368</v>
      </c>
      <c r="C8" s="434" t="s">
        <v>369</v>
      </c>
      <c r="D8" s="434" t="s">
        <v>370</v>
      </c>
      <c r="E8" s="434"/>
      <c r="F8" s="434"/>
      <c r="G8" s="434"/>
      <c r="H8" s="434"/>
    </row>
    <row r="9" spans="1:8" x14ac:dyDescent="0.2">
      <c r="A9" s="435">
        <v>1114</v>
      </c>
      <c r="B9" s="67" t="s">
        <v>371</v>
      </c>
      <c r="C9" s="72">
        <v>0</v>
      </c>
      <c r="E9" s="67" t="str">
        <f>+IF(OR(C9&lt;&gt;0,C10&lt;&gt;0,C11&lt;&gt;0),"","SIN INFORMACIÓN QUE REVELAR")</f>
        <v>SIN INFORMACIÓN QUE REVELAR</v>
      </c>
    </row>
    <row r="10" spans="1:8" x14ac:dyDescent="0.2">
      <c r="A10" s="435">
        <v>1115</v>
      </c>
      <c r="B10" s="67" t="s">
        <v>372</v>
      </c>
      <c r="C10" s="72">
        <v>0</v>
      </c>
    </row>
    <row r="11" spans="1:8" x14ac:dyDescent="0.2">
      <c r="A11" s="435">
        <v>1121</v>
      </c>
      <c r="B11" s="67" t="s">
        <v>373</v>
      </c>
      <c r="C11" s="72">
        <v>0</v>
      </c>
    </row>
    <row r="12" spans="1:8" x14ac:dyDescent="0.2">
      <c r="C12" s="72"/>
    </row>
    <row r="13" spans="1:8" x14ac:dyDescent="0.2">
      <c r="A13" s="66" t="s">
        <v>375</v>
      </c>
      <c r="B13" s="66"/>
      <c r="C13" s="66"/>
      <c r="D13" s="66"/>
      <c r="E13" s="66"/>
      <c r="F13" s="66"/>
      <c r="G13" s="66"/>
      <c r="H13" s="66"/>
    </row>
    <row r="14" spans="1:8" x14ac:dyDescent="0.2">
      <c r="A14" s="434" t="s">
        <v>367</v>
      </c>
      <c r="B14" s="434" t="s">
        <v>368</v>
      </c>
      <c r="C14" s="434" t="s">
        <v>369</v>
      </c>
      <c r="D14" s="434">
        <v>2024</v>
      </c>
      <c r="E14" s="434">
        <v>2023</v>
      </c>
      <c r="F14" s="434">
        <v>2022</v>
      </c>
      <c r="G14" s="434">
        <v>2021</v>
      </c>
      <c r="H14" s="434" t="s">
        <v>376</v>
      </c>
    </row>
    <row r="15" spans="1:8" x14ac:dyDescent="0.2">
      <c r="A15" s="435">
        <v>1122</v>
      </c>
      <c r="B15" s="67" t="s">
        <v>377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67" t="str">
        <f>+IF(OR(C15&lt;&gt;0,C16&lt;&gt;0),"","SIN INFORMACIÓN QUE REVELAR")</f>
        <v>SIN INFORMACIÓN QUE REVELAR</v>
      </c>
    </row>
    <row r="16" spans="1:8" x14ac:dyDescent="0.2">
      <c r="A16" s="435">
        <v>1124</v>
      </c>
      <c r="B16" s="67" t="s">
        <v>378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8" x14ac:dyDescent="0.2">
      <c r="C17" s="72"/>
      <c r="D17" s="72"/>
      <c r="E17" s="72"/>
      <c r="F17" s="72"/>
      <c r="G17" s="72"/>
    </row>
    <row r="18" spans="1:8" x14ac:dyDescent="0.2">
      <c r="A18" s="66" t="s">
        <v>379</v>
      </c>
      <c r="B18" s="66"/>
      <c r="C18" s="66"/>
      <c r="D18" s="66"/>
      <c r="E18" s="66"/>
      <c r="F18" s="66"/>
      <c r="G18" s="66"/>
      <c r="H18" s="66"/>
    </row>
    <row r="19" spans="1:8" x14ac:dyDescent="0.2">
      <c r="A19" s="434" t="s">
        <v>367</v>
      </c>
      <c r="B19" s="434" t="s">
        <v>368</v>
      </c>
      <c r="C19" s="434" t="s">
        <v>369</v>
      </c>
      <c r="D19" s="434" t="s">
        <v>380</v>
      </c>
      <c r="E19" s="434" t="s">
        <v>381</v>
      </c>
      <c r="F19" s="434" t="s">
        <v>382</v>
      </c>
      <c r="G19" s="434" t="s">
        <v>383</v>
      </c>
      <c r="H19" s="434" t="s">
        <v>384</v>
      </c>
    </row>
    <row r="20" spans="1:8" x14ac:dyDescent="0.2">
      <c r="A20" s="435">
        <v>1123</v>
      </c>
      <c r="B20" s="67" t="s">
        <v>385</v>
      </c>
      <c r="C20" s="72">
        <v>9421</v>
      </c>
      <c r="D20" s="72">
        <v>0</v>
      </c>
      <c r="E20" s="72">
        <v>0</v>
      </c>
      <c r="F20" s="72">
        <v>0</v>
      </c>
      <c r="G20" s="72">
        <v>9421</v>
      </c>
      <c r="H20" s="67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435">
        <v>1125</v>
      </c>
      <c r="B21" s="67" t="s">
        <v>386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8" x14ac:dyDescent="0.2">
      <c r="A22" s="435">
        <v>1126</v>
      </c>
      <c r="B22" s="67" t="s">
        <v>387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8" x14ac:dyDescent="0.2">
      <c r="A23" s="435">
        <v>1129</v>
      </c>
      <c r="B23" s="67" t="s">
        <v>388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8" x14ac:dyDescent="0.2">
      <c r="A24" s="435">
        <v>1131</v>
      </c>
      <c r="B24" s="67" t="s">
        <v>389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8" x14ac:dyDescent="0.2">
      <c r="A25" s="435">
        <v>1132</v>
      </c>
      <c r="B25" s="67" t="s">
        <v>390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8" x14ac:dyDescent="0.2">
      <c r="A26" s="435">
        <v>1133</v>
      </c>
      <c r="B26" s="67" t="s">
        <v>391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8" x14ac:dyDescent="0.2">
      <c r="A27" s="435">
        <v>1134</v>
      </c>
      <c r="B27" s="67" t="s">
        <v>392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8" x14ac:dyDescent="0.2">
      <c r="A28" s="435">
        <v>1139</v>
      </c>
      <c r="B28" s="67" t="s">
        <v>393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30" spans="1:8" x14ac:dyDescent="0.2">
      <c r="A30" s="66" t="s">
        <v>394</v>
      </c>
      <c r="B30" s="66"/>
      <c r="C30" s="66"/>
      <c r="D30" s="66"/>
      <c r="E30" s="66"/>
      <c r="F30" s="66"/>
      <c r="G30" s="66"/>
      <c r="H30" s="66"/>
    </row>
    <row r="31" spans="1:8" ht="21.95" customHeight="1" x14ac:dyDescent="0.2">
      <c r="A31" s="434" t="s">
        <v>367</v>
      </c>
      <c r="B31" s="434" t="s">
        <v>368</v>
      </c>
      <c r="C31" s="434" t="s">
        <v>369</v>
      </c>
      <c r="D31" s="434" t="s">
        <v>395</v>
      </c>
      <c r="E31" s="434" t="s">
        <v>396</v>
      </c>
      <c r="F31" s="434" t="s">
        <v>842</v>
      </c>
      <c r="G31" s="434" t="s">
        <v>397</v>
      </c>
      <c r="H31" s="434"/>
    </row>
    <row r="32" spans="1:8" x14ac:dyDescent="0.2">
      <c r="A32" s="435">
        <v>1140</v>
      </c>
      <c r="B32" s="67" t="s">
        <v>10</v>
      </c>
      <c r="C32" s="72">
        <f>SUM(C33:C37)</f>
        <v>0</v>
      </c>
      <c r="E32" s="67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435">
        <v>1141</v>
      </c>
      <c r="B33" s="67" t="s">
        <v>398</v>
      </c>
      <c r="C33" s="72">
        <v>0</v>
      </c>
    </row>
    <row r="34" spans="1:8" x14ac:dyDescent="0.2">
      <c r="A34" s="435">
        <v>1142</v>
      </c>
      <c r="B34" s="67" t="s">
        <v>399</v>
      </c>
      <c r="C34" s="72">
        <v>0</v>
      </c>
    </row>
    <row r="35" spans="1:8" x14ac:dyDescent="0.2">
      <c r="A35" s="435">
        <v>1143</v>
      </c>
      <c r="B35" s="67" t="s">
        <v>400</v>
      </c>
      <c r="C35" s="72">
        <v>0</v>
      </c>
    </row>
    <row r="36" spans="1:8" x14ac:dyDescent="0.2">
      <c r="A36" s="435">
        <v>1144</v>
      </c>
      <c r="B36" s="67" t="s">
        <v>401</v>
      </c>
      <c r="C36" s="72">
        <v>0</v>
      </c>
    </row>
    <row r="37" spans="1:8" x14ac:dyDescent="0.2">
      <c r="A37" s="435">
        <v>1145</v>
      </c>
      <c r="B37" s="67" t="s">
        <v>402</v>
      </c>
      <c r="C37" s="72">
        <v>0</v>
      </c>
    </row>
    <row r="39" spans="1:8" x14ac:dyDescent="0.2">
      <c r="A39" s="66" t="s">
        <v>403</v>
      </c>
      <c r="B39" s="66"/>
      <c r="C39" s="66"/>
      <c r="D39" s="66"/>
      <c r="E39" s="66"/>
      <c r="F39" s="66"/>
      <c r="G39" s="66"/>
      <c r="H39" s="66"/>
    </row>
    <row r="40" spans="1:8" ht="18" customHeight="1" x14ac:dyDescent="0.2">
      <c r="A40" s="434" t="s">
        <v>367</v>
      </c>
      <c r="B40" s="434" t="s">
        <v>368</v>
      </c>
      <c r="C40" s="434" t="s">
        <v>369</v>
      </c>
      <c r="D40" s="434" t="s">
        <v>843</v>
      </c>
      <c r="E40" s="434" t="s">
        <v>404</v>
      </c>
      <c r="F40" s="434" t="s">
        <v>844</v>
      </c>
      <c r="G40" s="434"/>
      <c r="H40" s="434"/>
    </row>
    <row r="41" spans="1:8" x14ac:dyDescent="0.2">
      <c r="A41" s="435">
        <v>1150</v>
      </c>
      <c r="B41" s="67" t="s">
        <v>12</v>
      </c>
      <c r="C41" s="72">
        <f>C42</f>
        <v>0</v>
      </c>
      <c r="E41" s="67" t="str">
        <f>+IF(OR(C41&lt;&gt;0,C42&lt;&gt;0),"","SIN INFORMACIÓN QUE REVELAR")</f>
        <v>SIN INFORMACIÓN QUE REVELAR</v>
      </c>
    </row>
    <row r="42" spans="1:8" x14ac:dyDescent="0.2">
      <c r="A42" s="435">
        <v>1151</v>
      </c>
      <c r="B42" s="67" t="s">
        <v>405</v>
      </c>
      <c r="C42" s="72">
        <v>0</v>
      </c>
    </row>
    <row r="44" spans="1:8" x14ac:dyDescent="0.2">
      <c r="A44" s="66" t="s">
        <v>406</v>
      </c>
      <c r="B44" s="66"/>
      <c r="C44" s="66"/>
      <c r="D44" s="66"/>
      <c r="E44" s="66"/>
      <c r="F44" s="66"/>
      <c r="G44" s="66"/>
      <c r="H44" s="66"/>
    </row>
    <row r="45" spans="1:8" x14ac:dyDescent="0.2">
      <c r="A45" s="434" t="s">
        <v>367</v>
      </c>
      <c r="B45" s="434" t="s">
        <v>368</v>
      </c>
      <c r="C45" s="434" t="s">
        <v>369</v>
      </c>
      <c r="D45" s="434" t="s">
        <v>370</v>
      </c>
      <c r="E45" s="434" t="s">
        <v>384</v>
      </c>
      <c r="F45" s="434"/>
      <c r="G45" s="434"/>
      <c r="H45" s="434"/>
    </row>
    <row r="46" spans="1:8" x14ac:dyDescent="0.2">
      <c r="A46" s="435">
        <v>1213</v>
      </c>
      <c r="B46" s="67" t="s">
        <v>407</v>
      </c>
      <c r="C46" s="72">
        <v>0</v>
      </c>
      <c r="E46" s="67" t="str">
        <f>IF(OR(C46&lt;&gt;0),"","SIN INFORMACIÓN QUE REVELAR")</f>
        <v>SIN INFORMACIÓN QUE REVELAR</v>
      </c>
    </row>
    <row r="48" spans="1:8" x14ac:dyDescent="0.2">
      <c r="A48" s="66" t="s">
        <v>408</v>
      </c>
      <c r="B48" s="66"/>
      <c r="C48" s="66"/>
      <c r="D48" s="66"/>
      <c r="E48" s="66"/>
      <c r="F48" s="66"/>
      <c r="G48" s="66"/>
      <c r="H48" s="66"/>
    </row>
    <row r="49" spans="1:10" x14ac:dyDescent="0.2">
      <c r="A49" s="434" t="s">
        <v>367</v>
      </c>
      <c r="B49" s="434" t="s">
        <v>368</v>
      </c>
      <c r="C49" s="434" t="s">
        <v>369</v>
      </c>
      <c r="D49" s="434"/>
      <c r="E49" s="434"/>
      <c r="F49" s="434"/>
      <c r="G49" s="434"/>
      <c r="H49" s="434"/>
    </row>
    <row r="50" spans="1:10" x14ac:dyDescent="0.2">
      <c r="A50" s="435">
        <v>1211</v>
      </c>
      <c r="B50" s="67" t="s">
        <v>374</v>
      </c>
      <c r="C50" s="72">
        <v>0</v>
      </c>
      <c r="E50" s="67" t="str">
        <f>+IF(OR(C50&lt;&gt;0,C51&lt;&gt;0,C52&lt;&gt;0),"","SIN INFORMACIÓN QUE REVELAR")</f>
        <v>SIN INFORMACIÓN QUE REVELAR</v>
      </c>
    </row>
    <row r="51" spans="1:10" x14ac:dyDescent="0.2">
      <c r="A51" s="435">
        <v>1212</v>
      </c>
      <c r="B51" s="67" t="s">
        <v>845</v>
      </c>
      <c r="C51" s="72">
        <v>0</v>
      </c>
    </row>
    <row r="52" spans="1:10" x14ac:dyDescent="0.2">
      <c r="A52" s="435">
        <v>1214</v>
      </c>
      <c r="B52" s="67" t="s">
        <v>409</v>
      </c>
      <c r="C52" s="72">
        <v>0</v>
      </c>
    </row>
    <row r="53" spans="1:10" x14ac:dyDescent="0.2">
      <c r="C53" s="72"/>
    </row>
    <row r="54" spans="1:10" x14ac:dyDescent="0.2">
      <c r="A54" s="66" t="s">
        <v>410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x14ac:dyDescent="0.2">
      <c r="A55" s="434" t="s">
        <v>367</v>
      </c>
      <c r="B55" s="434" t="s">
        <v>368</v>
      </c>
      <c r="C55" s="434" t="s">
        <v>369</v>
      </c>
      <c r="D55" s="434" t="s">
        <v>411</v>
      </c>
      <c r="E55" s="434" t="s">
        <v>412</v>
      </c>
      <c r="F55" s="434" t="s">
        <v>797</v>
      </c>
      <c r="G55" s="434" t="s">
        <v>798</v>
      </c>
      <c r="H55" s="434" t="s">
        <v>414</v>
      </c>
      <c r="I55" s="434" t="s">
        <v>799</v>
      </c>
      <c r="J55" s="434" t="s">
        <v>384</v>
      </c>
    </row>
    <row r="56" spans="1:10" x14ac:dyDescent="0.2">
      <c r="A56" s="435">
        <v>1230</v>
      </c>
      <c r="B56" s="67" t="s">
        <v>24</v>
      </c>
      <c r="C56" s="72">
        <v>0</v>
      </c>
      <c r="D56" s="72">
        <v>0</v>
      </c>
      <c r="E56" s="72">
        <v>0</v>
      </c>
      <c r="F56" s="67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435">
        <v>1231</v>
      </c>
      <c r="B57" s="67" t="s">
        <v>415</v>
      </c>
      <c r="C57" s="72">
        <v>0</v>
      </c>
      <c r="D57" s="73"/>
      <c r="E57" s="73"/>
    </row>
    <row r="58" spans="1:10" x14ac:dyDescent="0.2">
      <c r="A58" s="435">
        <v>1232</v>
      </c>
      <c r="B58" s="67" t="s">
        <v>416</v>
      </c>
      <c r="C58" s="72">
        <v>0</v>
      </c>
      <c r="D58" s="72">
        <v>0</v>
      </c>
      <c r="E58" s="72">
        <v>0</v>
      </c>
    </row>
    <row r="59" spans="1:10" x14ac:dyDescent="0.2">
      <c r="A59" s="435">
        <v>1233</v>
      </c>
      <c r="B59" s="67" t="s">
        <v>417</v>
      </c>
      <c r="C59" s="72">
        <v>0</v>
      </c>
      <c r="D59" s="72">
        <v>0</v>
      </c>
      <c r="E59" s="72">
        <v>0</v>
      </c>
    </row>
    <row r="60" spans="1:10" x14ac:dyDescent="0.2">
      <c r="A60" s="435">
        <v>1234</v>
      </c>
      <c r="B60" s="67" t="s">
        <v>418</v>
      </c>
      <c r="C60" s="72">
        <v>0</v>
      </c>
      <c r="D60" s="72">
        <v>0</v>
      </c>
      <c r="E60" s="72">
        <v>0</v>
      </c>
    </row>
    <row r="61" spans="1:10" x14ac:dyDescent="0.2">
      <c r="A61" s="435">
        <v>1235</v>
      </c>
      <c r="B61" s="67" t="s">
        <v>419</v>
      </c>
      <c r="C61" s="72">
        <v>0</v>
      </c>
      <c r="D61" s="72">
        <v>0</v>
      </c>
      <c r="E61" s="72">
        <v>0</v>
      </c>
    </row>
    <row r="62" spans="1:10" x14ac:dyDescent="0.2">
      <c r="A62" s="435">
        <v>1236</v>
      </c>
      <c r="B62" s="67" t="s">
        <v>420</v>
      </c>
      <c r="C62" s="72">
        <v>0</v>
      </c>
      <c r="D62" s="72">
        <v>0</v>
      </c>
      <c r="E62" s="72">
        <v>0</v>
      </c>
    </row>
    <row r="63" spans="1:10" x14ac:dyDescent="0.2">
      <c r="A63" s="435">
        <v>1239</v>
      </c>
      <c r="B63" s="67" t="s">
        <v>421</v>
      </c>
      <c r="C63" s="72">
        <v>0</v>
      </c>
      <c r="D63" s="72">
        <v>0</v>
      </c>
      <c r="E63" s="72">
        <v>0</v>
      </c>
    </row>
    <row r="64" spans="1:10" x14ac:dyDescent="0.2">
      <c r="A64" s="435">
        <v>1240</v>
      </c>
      <c r="B64" s="67" t="s">
        <v>26</v>
      </c>
      <c r="C64" s="72">
        <v>6014608.9600000009</v>
      </c>
      <c r="D64" s="72">
        <v>0</v>
      </c>
      <c r="E64" s="72">
        <v>5823881.6285833325</v>
      </c>
      <c r="F64" s="72"/>
    </row>
    <row r="65" spans="1:9" x14ac:dyDescent="0.2">
      <c r="A65" s="435">
        <v>1241</v>
      </c>
      <c r="B65" s="67" t="s">
        <v>180</v>
      </c>
      <c r="C65" s="72">
        <v>517721.4</v>
      </c>
      <c r="D65" s="72">
        <v>0</v>
      </c>
      <c r="E65" s="72">
        <v>444703.0685833334</v>
      </c>
    </row>
    <row r="66" spans="1:9" x14ac:dyDescent="0.2">
      <c r="A66" s="435">
        <v>1242</v>
      </c>
      <c r="B66" s="67" t="s">
        <v>181</v>
      </c>
      <c r="C66" s="72">
        <v>0</v>
      </c>
      <c r="D66" s="72">
        <v>0</v>
      </c>
      <c r="E66" s="72">
        <v>0</v>
      </c>
    </row>
    <row r="67" spans="1:9" x14ac:dyDescent="0.2">
      <c r="A67" s="435">
        <v>1243</v>
      </c>
      <c r="B67" s="67" t="s">
        <v>182</v>
      </c>
      <c r="C67" s="72">
        <v>0</v>
      </c>
      <c r="D67" s="72">
        <v>0</v>
      </c>
      <c r="E67" s="72">
        <v>0</v>
      </c>
    </row>
    <row r="68" spans="1:9" x14ac:dyDescent="0.2">
      <c r="A68" s="435">
        <v>1244</v>
      </c>
      <c r="B68" s="67" t="s">
        <v>183</v>
      </c>
      <c r="C68" s="72">
        <v>4285110.63</v>
      </c>
      <c r="D68" s="72">
        <v>0</v>
      </c>
      <c r="E68" s="72">
        <v>4285110.63</v>
      </c>
    </row>
    <row r="69" spans="1:9" x14ac:dyDescent="0.2">
      <c r="A69" s="435">
        <v>1245</v>
      </c>
      <c r="B69" s="67" t="s">
        <v>184</v>
      </c>
      <c r="C69" s="72">
        <v>0</v>
      </c>
      <c r="D69" s="72">
        <v>0</v>
      </c>
      <c r="E69" s="72">
        <v>0</v>
      </c>
    </row>
    <row r="70" spans="1:9" x14ac:dyDescent="0.2">
      <c r="A70" s="435">
        <v>1246</v>
      </c>
      <c r="B70" s="67" t="s">
        <v>185</v>
      </c>
      <c r="C70" s="72">
        <v>1211776.9300000002</v>
      </c>
      <c r="D70" s="72">
        <v>0</v>
      </c>
      <c r="E70" s="72">
        <v>1094067.9300000002</v>
      </c>
    </row>
    <row r="71" spans="1:9" x14ac:dyDescent="0.2">
      <c r="A71" s="435">
        <v>1247</v>
      </c>
      <c r="B71" s="67" t="s">
        <v>422</v>
      </c>
      <c r="C71" s="72">
        <v>0</v>
      </c>
      <c r="D71" s="72">
        <v>0</v>
      </c>
      <c r="E71" s="72">
        <v>0</v>
      </c>
    </row>
    <row r="72" spans="1:9" x14ac:dyDescent="0.2">
      <c r="A72" s="435">
        <v>1248</v>
      </c>
      <c r="B72" s="67" t="s">
        <v>186</v>
      </c>
      <c r="C72" s="72">
        <v>0</v>
      </c>
      <c r="D72" s="72">
        <v>0</v>
      </c>
      <c r="E72" s="72">
        <v>0</v>
      </c>
    </row>
    <row r="74" spans="1:9" x14ac:dyDescent="0.2">
      <c r="A74" s="66" t="s">
        <v>423</v>
      </c>
      <c r="B74" s="66"/>
      <c r="C74" s="66"/>
      <c r="D74" s="66"/>
      <c r="E74" s="66"/>
      <c r="F74" s="66"/>
      <c r="G74" s="66"/>
      <c r="H74" s="66"/>
      <c r="I74" s="66"/>
    </row>
    <row r="75" spans="1:9" x14ac:dyDescent="0.2">
      <c r="A75" s="434" t="s">
        <v>367</v>
      </c>
      <c r="B75" s="434" t="s">
        <v>368</v>
      </c>
      <c r="C75" s="434" t="s">
        <v>369</v>
      </c>
      <c r="D75" s="434" t="s">
        <v>424</v>
      </c>
      <c r="E75" s="434" t="s">
        <v>425</v>
      </c>
      <c r="F75" s="434" t="s">
        <v>846</v>
      </c>
      <c r="G75" s="434" t="s">
        <v>413</v>
      </c>
      <c r="H75" s="434" t="s">
        <v>414</v>
      </c>
      <c r="I75" s="434" t="s">
        <v>384</v>
      </c>
    </row>
    <row r="76" spans="1:9" x14ac:dyDescent="0.2">
      <c r="A76" s="435">
        <v>1250</v>
      </c>
      <c r="B76" s="67" t="s">
        <v>28</v>
      </c>
      <c r="C76" s="72">
        <f>SUM(C77:C81)</f>
        <v>0</v>
      </c>
      <c r="D76" s="72">
        <f>SUM(D77:D81)</f>
        <v>0</v>
      </c>
      <c r="E76" s="72">
        <f>SUM(E77:E81)</f>
        <v>0</v>
      </c>
      <c r="F76" s="67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435">
        <v>1251</v>
      </c>
      <c r="B77" s="67" t="s">
        <v>426</v>
      </c>
      <c r="C77" s="72">
        <v>0</v>
      </c>
      <c r="D77" s="72">
        <v>0</v>
      </c>
      <c r="E77" s="72">
        <v>0</v>
      </c>
    </row>
    <row r="78" spans="1:9" x14ac:dyDescent="0.2">
      <c r="A78" s="435">
        <v>1252</v>
      </c>
      <c r="B78" s="67" t="s">
        <v>427</v>
      </c>
      <c r="C78" s="72">
        <v>0</v>
      </c>
      <c r="D78" s="72">
        <v>0</v>
      </c>
      <c r="E78" s="72">
        <v>0</v>
      </c>
    </row>
    <row r="79" spans="1:9" x14ac:dyDescent="0.2">
      <c r="A79" s="435">
        <v>1253</v>
      </c>
      <c r="B79" s="67" t="s">
        <v>428</v>
      </c>
      <c r="C79" s="72">
        <v>0</v>
      </c>
      <c r="D79" s="72">
        <v>0</v>
      </c>
      <c r="E79" s="72">
        <v>0</v>
      </c>
    </row>
    <row r="80" spans="1:9" x14ac:dyDescent="0.2">
      <c r="A80" s="435">
        <v>1254</v>
      </c>
      <c r="B80" s="67" t="s">
        <v>429</v>
      </c>
      <c r="C80" s="72">
        <v>0</v>
      </c>
      <c r="D80" s="72">
        <v>0</v>
      </c>
      <c r="E80" s="72">
        <v>0</v>
      </c>
    </row>
    <row r="81" spans="1:8" x14ac:dyDescent="0.2">
      <c r="A81" s="435">
        <v>1259</v>
      </c>
      <c r="B81" s="67" t="s">
        <v>430</v>
      </c>
      <c r="C81" s="72">
        <v>0</v>
      </c>
      <c r="D81" s="72">
        <v>0</v>
      </c>
      <c r="E81" s="72">
        <v>0</v>
      </c>
    </row>
    <row r="82" spans="1:8" x14ac:dyDescent="0.2">
      <c r="A82" s="435">
        <v>1270</v>
      </c>
      <c r="B82" s="67" t="s">
        <v>31</v>
      </c>
      <c r="C82" s="72">
        <f>SUM(C83:C88)</f>
        <v>0</v>
      </c>
      <c r="D82" s="73"/>
      <c r="E82" s="73"/>
    </row>
    <row r="83" spans="1:8" x14ac:dyDescent="0.2">
      <c r="A83" s="435">
        <v>1271</v>
      </c>
      <c r="B83" s="67" t="s">
        <v>431</v>
      </c>
      <c r="C83" s="72">
        <v>0</v>
      </c>
      <c r="D83" s="73"/>
      <c r="E83" s="73"/>
    </row>
    <row r="84" spans="1:8" x14ac:dyDescent="0.2">
      <c r="A84" s="435">
        <v>1272</v>
      </c>
      <c r="B84" s="67" t="s">
        <v>432</v>
      </c>
      <c r="C84" s="72">
        <v>0</v>
      </c>
      <c r="D84" s="73"/>
      <c r="E84" s="73"/>
    </row>
    <row r="85" spans="1:8" x14ac:dyDescent="0.2">
      <c r="A85" s="435">
        <v>1273</v>
      </c>
      <c r="B85" s="67" t="s">
        <v>433</v>
      </c>
      <c r="C85" s="72">
        <v>0</v>
      </c>
      <c r="D85" s="73"/>
      <c r="E85" s="73"/>
    </row>
    <row r="86" spans="1:8" x14ac:dyDescent="0.2">
      <c r="A86" s="435">
        <v>1274</v>
      </c>
      <c r="B86" s="67" t="s">
        <v>434</v>
      </c>
      <c r="C86" s="72">
        <v>0</v>
      </c>
      <c r="D86" s="73"/>
      <c r="E86" s="73"/>
    </row>
    <row r="87" spans="1:8" x14ac:dyDescent="0.2">
      <c r="A87" s="435">
        <v>1275</v>
      </c>
      <c r="B87" s="67" t="s">
        <v>435</v>
      </c>
      <c r="C87" s="72">
        <v>0</v>
      </c>
      <c r="D87" s="73"/>
      <c r="E87" s="73"/>
    </row>
    <row r="88" spans="1:8" x14ac:dyDescent="0.2">
      <c r="A88" s="435">
        <v>1279</v>
      </c>
      <c r="B88" s="67" t="s">
        <v>436</v>
      </c>
      <c r="C88" s="72">
        <v>0</v>
      </c>
      <c r="D88" s="73"/>
      <c r="E88" s="73"/>
    </row>
    <row r="90" spans="1:8" x14ac:dyDescent="0.2">
      <c r="A90" s="66" t="s">
        <v>437</v>
      </c>
      <c r="B90" s="66"/>
      <c r="C90" s="66"/>
      <c r="D90" s="66"/>
      <c r="E90" s="66"/>
      <c r="F90" s="66"/>
      <c r="G90" s="66"/>
      <c r="H90" s="66"/>
    </row>
    <row r="91" spans="1:8" x14ac:dyDescent="0.2">
      <c r="A91" s="434" t="s">
        <v>367</v>
      </c>
      <c r="B91" s="434" t="s">
        <v>368</v>
      </c>
      <c r="C91" s="434" t="s">
        <v>369</v>
      </c>
      <c r="D91" s="434" t="s">
        <v>847</v>
      </c>
      <c r="E91" s="434"/>
      <c r="F91" s="434"/>
      <c r="G91" s="434"/>
      <c r="H91" s="434"/>
    </row>
    <row r="92" spans="1:8" x14ac:dyDescent="0.2">
      <c r="A92" s="435">
        <v>1160</v>
      </c>
      <c r="B92" s="67" t="s">
        <v>14</v>
      </c>
      <c r="C92" s="72">
        <f>SUM(C93:C94)</f>
        <v>0</v>
      </c>
      <c r="E92" s="67" t="str">
        <f>IF(OR(C92&lt;&gt;0,C93&lt;&gt;0,C94&lt;&gt;0),"","SIN INFORMACIÓN QUE REVELAR")</f>
        <v>SIN INFORMACIÓN QUE REVELAR</v>
      </c>
    </row>
    <row r="93" spans="1:8" x14ac:dyDescent="0.2">
      <c r="A93" s="435">
        <v>1161</v>
      </c>
      <c r="B93" s="67" t="s">
        <v>438</v>
      </c>
      <c r="C93" s="72">
        <v>0</v>
      </c>
    </row>
    <row r="94" spans="1:8" x14ac:dyDescent="0.2">
      <c r="A94" s="435">
        <v>1162</v>
      </c>
      <c r="B94" s="67" t="s">
        <v>439</v>
      </c>
      <c r="C94" s="72">
        <v>0</v>
      </c>
    </row>
    <row r="95" spans="1:8" x14ac:dyDescent="0.2">
      <c r="C95" s="72"/>
    </row>
    <row r="96" spans="1:8" x14ac:dyDescent="0.2">
      <c r="A96" s="66" t="s">
        <v>848</v>
      </c>
      <c r="B96" s="66"/>
      <c r="C96" s="66"/>
      <c r="D96" s="66"/>
      <c r="E96" s="66"/>
      <c r="F96" s="66"/>
      <c r="G96" s="66"/>
      <c r="H96" s="66"/>
    </row>
    <row r="97" spans="1:8" x14ac:dyDescent="0.2">
      <c r="A97" s="434" t="s">
        <v>367</v>
      </c>
      <c r="B97" s="434" t="s">
        <v>368</v>
      </c>
      <c r="C97" s="434" t="s">
        <v>369</v>
      </c>
      <c r="D97" s="434" t="s">
        <v>384</v>
      </c>
      <c r="E97" s="434"/>
      <c r="F97" s="434"/>
      <c r="G97" s="434"/>
      <c r="H97" s="434"/>
    </row>
    <row r="98" spans="1:8" x14ac:dyDescent="0.2">
      <c r="A98" s="435">
        <v>1190</v>
      </c>
      <c r="B98" s="67" t="s">
        <v>16</v>
      </c>
      <c r="C98" s="72">
        <f>SUM(C99:C102)</f>
        <v>0</v>
      </c>
      <c r="E98" s="67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435">
        <v>1191</v>
      </c>
      <c r="B99" s="67" t="s">
        <v>801</v>
      </c>
      <c r="C99" s="72">
        <v>0</v>
      </c>
    </row>
    <row r="100" spans="1:8" x14ac:dyDescent="0.2">
      <c r="A100" s="435">
        <v>1192</v>
      </c>
      <c r="B100" s="67" t="s">
        <v>849</v>
      </c>
      <c r="C100" s="72">
        <v>0</v>
      </c>
    </row>
    <row r="101" spans="1:8" x14ac:dyDescent="0.2">
      <c r="A101" s="435">
        <v>1193</v>
      </c>
      <c r="B101" s="67" t="s">
        <v>850</v>
      </c>
      <c r="C101" s="72">
        <v>0</v>
      </c>
    </row>
    <row r="102" spans="1:8" x14ac:dyDescent="0.2">
      <c r="A102" s="435">
        <v>1194</v>
      </c>
      <c r="B102" s="67" t="s">
        <v>802</v>
      </c>
      <c r="C102" s="72">
        <v>0</v>
      </c>
    </row>
    <row r="103" spans="1:8" x14ac:dyDescent="0.2">
      <c r="A103" s="435">
        <v>1290</v>
      </c>
      <c r="B103" s="67" t="s">
        <v>34</v>
      </c>
      <c r="C103" s="72">
        <f>SUM(C104:C106)</f>
        <v>0</v>
      </c>
    </row>
    <row r="104" spans="1:8" x14ac:dyDescent="0.2">
      <c r="A104" s="435">
        <v>1291</v>
      </c>
      <c r="B104" s="67" t="s">
        <v>440</v>
      </c>
      <c r="C104" s="72">
        <v>0</v>
      </c>
    </row>
    <row r="105" spans="1:8" x14ac:dyDescent="0.2">
      <c r="A105" s="435">
        <v>1292</v>
      </c>
      <c r="B105" s="67" t="s">
        <v>441</v>
      </c>
      <c r="C105" s="72">
        <v>0</v>
      </c>
    </row>
    <row r="106" spans="1:8" x14ac:dyDescent="0.2">
      <c r="A106" s="435">
        <v>1293</v>
      </c>
      <c r="B106" s="67" t="s">
        <v>442</v>
      </c>
      <c r="C106" s="72">
        <v>0</v>
      </c>
    </row>
    <row r="107" spans="1:8" x14ac:dyDescent="0.2">
      <c r="C107" s="72"/>
    </row>
    <row r="108" spans="1:8" x14ac:dyDescent="0.2">
      <c r="A108" s="66" t="s">
        <v>443</v>
      </c>
      <c r="B108" s="66"/>
      <c r="C108" s="66"/>
      <c r="D108" s="66"/>
      <c r="E108" s="66"/>
      <c r="F108" s="66"/>
      <c r="G108" s="66"/>
      <c r="H108" s="66"/>
    </row>
    <row r="109" spans="1:8" x14ac:dyDescent="0.2">
      <c r="A109" s="434" t="s">
        <v>367</v>
      </c>
      <c r="B109" s="434" t="s">
        <v>368</v>
      </c>
      <c r="C109" s="434" t="s">
        <v>369</v>
      </c>
      <c r="D109" s="434" t="s">
        <v>380</v>
      </c>
      <c r="E109" s="434" t="s">
        <v>381</v>
      </c>
      <c r="F109" s="434" t="s">
        <v>382</v>
      </c>
      <c r="G109" s="434" t="s">
        <v>444</v>
      </c>
      <c r="H109" s="434" t="s">
        <v>800</v>
      </c>
    </row>
    <row r="110" spans="1:8" x14ac:dyDescent="0.2">
      <c r="A110" s="435">
        <v>2110</v>
      </c>
      <c r="B110" s="67" t="s">
        <v>5</v>
      </c>
      <c r="C110" s="72">
        <f>SUM(C111:C119)</f>
        <v>0</v>
      </c>
      <c r="D110" s="72">
        <f>SUM(D111:D119)</f>
        <v>0</v>
      </c>
      <c r="E110" s="72">
        <f>SUM(E111:E119)</f>
        <v>0</v>
      </c>
      <c r="F110" s="72">
        <f>SUM(F111:F119)</f>
        <v>0</v>
      </c>
      <c r="G110" s="72">
        <f>SUM(G111:G119)</f>
        <v>0</v>
      </c>
      <c r="H110" s="67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435">
        <v>2111</v>
      </c>
      <c r="B111" s="67" t="s">
        <v>445</v>
      </c>
      <c r="C111" s="72">
        <v>0</v>
      </c>
      <c r="D111" s="72">
        <f>C111</f>
        <v>0</v>
      </c>
      <c r="E111" s="72">
        <v>0</v>
      </c>
      <c r="F111" s="72">
        <v>0</v>
      </c>
      <c r="G111" s="72">
        <v>0</v>
      </c>
    </row>
    <row r="112" spans="1:8" x14ac:dyDescent="0.2">
      <c r="A112" s="435">
        <v>2112</v>
      </c>
      <c r="B112" s="67" t="s">
        <v>446</v>
      </c>
      <c r="C112" s="72">
        <v>0</v>
      </c>
      <c r="D112" s="72">
        <f t="shared" ref="D112:D119" si="0">C112</f>
        <v>0</v>
      </c>
      <c r="E112" s="72">
        <v>0</v>
      </c>
      <c r="F112" s="72">
        <v>0</v>
      </c>
      <c r="G112" s="72">
        <v>0</v>
      </c>
    </row>
    <row r="113" spans="1:8" x14ac:dyDescent="0.2">
      <c r="A113" s="435">
        <v>2113</v>
      </c>
      <c r="B113" s="67" t="s">
        <v>447</v>
      </c>
      <c r="C113" s="72">
        <v>0</v>
      </c>
      <c r="D113" s="72">
        <f t="shared" si="0"/>
        <v>0</v>
      </c>
      <c r="E113" s="72">
        <v>0</v>
      </c>
      <c r="F113" s="72">
        <v>0</v>
      </c>
      <c r="G113" s="72">
        <v>0</v>
      </c>
    </row>
    <row r="114" spans="1:8" x14ac:dyDescent="0.2">
      <c r="A114" s="435">
        <v>2114</v>
      </c>
      <c r="B114" s="67" t="s">
        <v>448</v>
      </c>
      <c r="C114" s="72">
        <v>0</v>
      </c>
      <c r="D114" s="72">
        <f t="shared" si="0"/>
        <v>0</v>
      </c>
      <c r="E114" s="72">
        <v>0</v>
      </c>
      <c r="F114" s="72">
        <v>0</v>
      </c>
      <c r="G114" s="72">
        <v>0</v>
      </c>
    </row>
    <row r="115" spans="1:8" x14ac:dyDescent="0.2">
      <c r="A115" s="435">
        <v>2115</v>
      </c>
      <c r="B115" s="67" t="s">
        <v>449</v>
      </c>
      <c r="C115" s="72">
        <v>0</v>
      </c>
      <c r="D115" s="72">
        <f t="shared" si="0"/>
        <v>0</v>
      </c>
      <c r="E115" s="72">
        <v>0</v>
      </c>
      <c r="F115" s="72">
        <v>0</v>
      </c>
      <c r="G115" s="72">
        <v>0</v>
      </c>
    </row>
    <row r="116" spans="1:8" x14ac:dyDescent="0.2">
      <c r="A116" s="435">
        <v>2116</v>
      </c>
      <c r="B116" s="67" t="s">
        <v>450</v>
      </c>
      <c r="C116" s="72">
        <v>0</v>
      </c>
      <c r="D116" s="72">
        <f t="shared" si="0"/>
        <v>0</v>
      </c>
      <c r="E116" s="72">
        <v>0</v>
      </c>
      <c r="F116" s="72">
        <v>0</v>
      </c>
      <c r="G116" s="72">
        <v>0</v>
      </c>
    </row>
    <row r="117" spans="1:8" x14ac:dyDescent="0.2">
      <c r="A117" s="435">
        <v>2117</v>
      </c>
      <c r="B117" s="67" t="s">
        <v>451</v>
      </c>
      <c r="C117" s="72">
        <v>0</v>
      </c>
      <c r="D117" s="72">
        <f t="shared" si="0"/>
        <v>0</v>
      </c>
      <c r="E117" s="72">
        <v>0</v>
      </c>
      <c r="F117" s="72">
        <v>0</v>
      </c>
      <c r="G117" s="72">
        <v>0</v>
      </c>
    </row>
    <row r="118" spans="1:8" x14ac:dyDescent="0.2">
      <c r="A118" s="435">
        <v>2118</v>
      </c>
      <c r="B118" s="67" t="s">
        <v>452</v>
      </c>
      <c r="C118" s="72">
        <v>0</v>
      </c>
      <c r="D118" s="72">
        <f t="shared" si="0"/>
        <v>0</v>
      </c>
      <c r="E118" s="72">
        <v>0</v>
      </c>
      <c r="F118" s="72">
        <v>0</v>
      </c>
      <c r="G118" s="72">
        <v>0</v>
      </c>
    </row>
    <row r="119" spans="1:8" x14ac:dyDescent="0.2">
      <c r="A119" s="435">
        <v>2119</v>
      </c>
      <c r="B119" s="67" t="s">
        <v>453</v>
      </c>
      <c r="C119" s="72">
        <v>0</v>
      </c>
      <c r="D119" s="72">
        <f t="shared" si="0"/>
        <v>0</v>
      </c>
      <c r="E119" s="72">
        <v>0</v>
      </c>
      <c r="F119" s="72">
        <v>0</v>
      </c>
      <c r="G119" s="72">
        <v>0</v>
      </c>
    </row>
    <row r="120" spans="1:8" x14ac:dyDescent="0.2">
      <c r="A120" s="435">
        <v>2120</v>
      </c>
      <c r="B120" s="67" t="s">
        <v>7</v>
      </c>
      <c r="C120" s="72">
        <f>SUM(C121:C123)</f>
        <v>0</v>
      </c>
      <c r="D120" s="72">
        <f t="shared" ref="D120:G120" si="1">SUM(D121:D123)</f>
        <v>0</v>
      </c>
      <c r="E120" s="72">
        <f t="shared" si="1"/>
        <v>0</v>
      </c>
      <c r="F120" s="72">
        <f t="shared" si="1"/>
        <v>0</v>
      </c>
      <c r="G120" s="72">
        <f t="shared" si="1"/>
        <v>0</v>
      </c>
    </row>
    <row r="121" spans="1:8" x14ac:dyDescent="0.2">
      <c r="A121" s="435">
        <v>2121</v>
      </c>
      <c r="B121" s="67" t="s">
        <v>454</v>
      </c>
      <c r="C121" s="72">
        <v>0</v>
      </c>
      <c r="D121" s="72">
        <f>C121</f>
        <v>0</v>
      </c>
      <c r="E121" s="72">
        <v>0</v>
      </c>
      <c r="F121" s="72">
        <v>0</v>
      </c>
      <c r="G121" s="72">
        <v>0</v>
      </c>
    </row>
    <row r="122" spans="1:8" x14ac:dyDescent="0.2">
      <c r="A122" s="435">
        <v>2122</v>
      </c>
      <c r="B122" s="67" t="s">
        <v>455</v>
      </c>
      <c r="C122" s="72">
        <v>0</v>
      </c>
      <c r="D122" s="72">
        <f t="shared" ref="D122:D123" si="2">C122</f>
        <v>0</v>
      </c>
      <c r="E122" s="72">
        <v>0</v>
      </c>
      <c r="F122" s="72">
        <v>0</v>
      </c>
      <c r="G122" s="72">
        <v>0</v>
      </c>
    </row>
    <row r="123" spans="1:8" x14ac:dyDescent="0.2">
      <c r="A123" s="435">
        <v>2129</v>
      </c>
      <c r="B123" s="67" t="s">
        <v>456</v>
      </c>
      <c r="C123" s="72">
        <v>0</v>
      </c>
      <c r="D123" s="72">
        <f t="shared" si="2"/>
        <v>0</v>
      </c>
      <c r="E123" s="72">
        <v>0</v>
      </c>
      <c r="F123" s="72">
        <v>0</v>
      </c>
      <c r="G123" s="72">
        <v>0</v>
      </c>
    </row>
    <row r="125" spans="1:8" x14ac:dyDescent="0.2">
      <c r="A125" s="66" t="s">
        <v>457</v>
      </c>
      <c r="B125" s="66"/>
      <c r="C125" s="66"/>
      <c r="D125" s="66"/>
      <c r="E125" s="66"/>
      <c r="F125" s="66"/>
      <c r="G125" s="66"/>
      <c r="H125" s="66"/>
    </row>
    <row r="126" spans="1:8" x14ac:dyDescent="0.2">
      <c r="A126" s="434" t="s">
        <v>367</v>
      </c>
      <c r="B126" s="434" t="s">
        <v>368</v>
      </c>
      <c r="C126" s="434" t="s">
        <v>369</v>
      </c>
      <c r="D126" s="434" t="s">
        <v>458</v>
      </c>
      <c r="E126" s="434" t="s">
        <v>384</v>
      </c>
      <c r="F126" s="434"/>
      <c r="G126" s="434"/>
      <c r="H126" s="434"/>
    </row>
    <row r="127" spans="1:8" x14ac:dyDescent="0.2">
      <c r="A127" s="435">
        <v>2160</v>
      </c>
      <c r="B127" s="67" t="s">
        <v>15</v>
      </c>
      <c r="C127" s="72">
        <f>SUM(C128:C133)</f>
        <v>0</v>
      </c>
      <c r="E127" s="67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435">
        <v>2161</v>
      </c>
      <c r="B128" s="67" t="s">
        <v>459</v>
      </c>
      <c r="C128" s="72">
        <v>0</v>
      </c>
    </row>
    <row r="129" spans="1:8" x14ac:dyDescent="0.2">
      <c r="A129" s="435">
        <v>2162</v>
      </c>
      <c r="B129" s="67" t="s">
        <v>460</v>
      </c>
      <c r="C129" s="72">
        <v>0</v>
      </c>
    </row>
    <row r="130" spans="1:8" x14ac:dyDescent="0.2">
      <c r="A130" s="435">
        <v>2163</v>
      </c>
      <c r="B130" s="67" t="s">
        <v>461</v>
      </c>
      <c r="C130" s="72">
        <v>0</v>
      </c>
    </row>
    <row r="131" spans="1:8" x14ac:dyDescent="0.2">
      <c r="A131" s="435">
        <v>2164</v>
      </c>
      <c r="B131" s="67" t="s">
        <v>462</v>
      </c>
      <c r="C131" s="72">
        <v>0</v>
      </c>
    </row>
    <row r="132" spans="1:8" x14ac:dyDescent="0.2">
      <c r="A132" s="435">
        <v>2165</v>
      </c>
      <c r="B132" s="67" t="s">
        <v>463</v>
      </c>
      <c r="C132" s="72">
        <v>0</v>
      </c>
    </row>
    <row r="133" spans="1:8" x14ac:dyDescent="0.2">
      <c r="A133" s="435">
        <v>2166</v>
      </c>
      <c r="B133" s="67" t="s">
        <v>464</v>
      </c>
      <c r="C133" s="72">
        <v>0</v>
      </c>
    </row>
    <row r="134" spans="1:8" x14ac:dyDescent="0.2">
      <c r="A134" s="435">
        <v>2250</v>
      </c>
      <c r="B134" s="67" t="s">
        <v>284</v>
      </c>
      <c r="C134" s="72">
        <f>SUM(C135:C140)</f>
        <v>0</v>
      </c>
    </row>
    <row r="135" spans="1:8" x14ac:dyDescent="0.2">
      <c r="A135" s="435">
        <v>2251</v>
      </c>
      <c r="B135" s="67" t="s">
        <v>465</v>
      </c>
      <c r="C135" s="72">
        <v>0</v>
      </c>
    </row>
    <row r="136" spans="1:8" x14ac:dyDescent="0.2">
      <c r="A136" s="435">
        <v>2252</v>
      </c>
      <c r="B136" s="67" t="s">
        <v>466</v>
      </c>
      <c r="C136" s="72">
        <v>0</v>
      </c>
    </row>
    <row r="137" spans="1:8" x14ac:dyDescent="0.2">
      <c r="A137" s="435">
        <v>2253</v>
      </c>
      <c r="B137" s="67" t="s">
        <v>467</v>
      </c>
      <c r="C137" s="72">
        <v>0</v>
      </c>
    </row>
    <row r="138" spans="1:8" x14ac:dyDescent="0.2">
      <c r="A138" s="435">
        <v>2254</v>
      </c>
      <c r="B138" s="67" t="s">
        <v>468</v>
      </c>
      <c r="C138" s="72">
        <v>0</v>
      </c>
    </row>
    <row r="139" spans="1:8" x14ac:dyDescent="0.2">
      <c r="A139" s="435">
        <v>2255</v>
      </c>
      <c r="B139" s="67" t="s">
        <v>469</v>
      </c>
      <c r="C139" s="72">
        <v>0</v>
      </c>
    </row>
    <row r="140" spans="1:8" x14ac:dyDescent="0.2">
      <c r="A140" s="435">
        <v>2256</v>
      </c>
      <c r="B140" s="67" t="s">
        <v>470</v>
      </c>
      <c r="C140" s="72">
        <v>0</v>
      </c>
    </row>
    <row r="142" spans="1:8" x14ac:dyDescent="0.2">
      <c r="A142" s="66" t="s">
        <v>803</v>
      </c>
      <c r="B142" s="66"/>
      <c r="C142" s="66"/>
      <c r="D142" s="66"/>
      <c r="E142" s="66"/>
      <c r="F142" s="66"/>
      <c r="G142" s="66"/>
      <c r="H142" s="66"/>
    </row>
    <row r="143" spans="1:8" x14ac:dyDescent="0.2">
      <c r="A143" s="434" t="s">
        <v>367</v>
      </c>
      <c r="B143" s="434" t="s">
        <v>368</v>
      </c>
      <c r="C143" s="434" t="s">
        <v>369</v>
      </c>
      <c r="D143" s="434" t="s">
        <v>458</v>
      </c>
      <c r="E143" s="434" t="s">
        <v>384</v>
      </c>
      <c r="F143" s="434"/>
      <c r="G143" s="434"/>
      <c r="H143" s="434"/>
    </row>
    <row r="144" spans="1:8" x14ac:dyDescent="0.2">
      <c r="A144" s="435">
        <v>2150</v>
      </c>
      <c r="B144" s="67" t="s">
        <v>13</v>
      </c>
      <c r="C144" s="72">
        <f>SUM(C145:C147)</f>
        <v>0</v>
      </c>
      <c r="E144" s="67" t="str">
        <f>IF(OR(C144&lt;&gt;0,C145&lt;&gt;0,C146&lt;&gt;0,C147&lt;&gt;0,C148&lt;&gt;0,C149&lt;&gt;0,C150&lt;&gt;0,C151&lt;&gt;0),"","SIN INFORMACIÓN QUE REVELAR")</f>
        <v>SIN INFORMACIÓN QUE REVELAR</v>
      </c>
    </row>
    <row r="145" spans="1:8" x14ac:dyDescent="0.2">
      <c r="A145" s="435">
        <v>2151</v>
      </c>
      <c r="B145" s="67" t="s">
        <v>804</v>
      </c>
      <c r="C145" s="72">
        <v>0</v>
      </c>
    </row>
    <row r="146" spans="1:8" x14ac:dyDescent="0.2">
      <c r="A146" s="435">
        <v>2152</v>
      </c>
      <c r="B146" s="67" t="s">
        <v>805</v>
      </c>
      <c r="C146" s="72">
        <v>0</v>
      </c>
    </row>
    <row r="147" spans="1:8" x14ac:dyDescent="0.2">
      <c r="A147" s="435">
        <v>2159</v>
      </c>
      <c r="B147" s="67" t="s">
        <v>471</v>
      </c>
      <c r="C147" s="72">
        <v>0</v>
      </c>
    </row>
    <row r="148" spans="1:8" x14ac:dyDescent="0.2">
      <c r="A148" s="435">
        <v>2240</v>
      </c>
      <c r="B148" s="67" t="s">
        <v>29</v>
      </c>
      <c r="C148" s="72">
        <f>SUM(C149:C151)</f>
        <v>0</v>
      </c>
    </row>
    <row r="149" spans="1:8" x14ac:dyDescent="0.2">
      <c r="A149" s="435">
        <v>2241</v>
      </c>
      <c r="B149" s="67" t="s">
        <v>473</v>
      </c>
      <c r="C149" s="72">
        <v>0</v>
      </c>
    </row>
    <row r="150" spans="1:8" x14ac:dyDescent="0.2">
      <c r="A150" s="435">
        <v>2242</v>
      </c>
      <c r="B150" s="67" t="s">
        <v>474</v>
      </c>
      <c r="C150" s="72">
        <v>0</v>
      </c>
    </row>
    <row r="151" spans="1:8" x14ac:dyDescent="0.2">
      <c r="A151" s="435">
        <v>2249</v>
      </c>
      <c r="B151" s="67" t="s">
        <v>475</v>
      </c>
      <c r="C151" s="72">
        <v>0</v>
      </c>
    </row>
    <row r="153" spans="1:8" x14ac:dyDescent="0.2">
      <c r="A153" s="66" t="s">
        <v>806</v>
      </c>
      <c r="B153" s="66"/>
      <c r="C153" s="66"/>
      <c r="D153" s="66"/>
      <c r="E153" s="66"/>
      <c r="F153" s="66"/>
      <c r="G153" s="66"/>
      <c r="H153" s="66"/>
    </row>
    <row r="154" spans="1:8" x14ac:dyDescent="0.2">
      <c r="A154" s="434" t="s">
        <v>367</v>
      </c>
      <c r="B154" s="434" t="s">
        <v>368</v>
      </c>
      <c r="C154" s="434" t="s">
        <v>369</v>
      </c>
      <c r="D154" s="434" t="s">
        <v>458</v>
      </c>
      <c r="E154" s="434" t="s">
        <v>384</v>
      </c>
      <c r="F154" s="434"/>
      <c r="G154" s="434"/>
      <c r="H154" s="434"/>
    </row>
    <row r="155" spans="1:8" x14ac:dyDescent="0.2">
      <c r="A155" s="74">
        <v>2170</v>
      </c>
      <c r="B155" s="75" t="s">
        <v>17</v>
      </c>
      <c r="C155" s="76">
        <f>SUM(C156:C158)</f>
        <v>0</v>
      </c>
      <c r="D155" s="75"/>
      <c r="E155" s="75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8" x14ac:dyDescent="0.2">
      <c r="A156" s="74">
        <v>2171</v>
      </c>
      <c r="B156" s="75" t="s">
        <v>807</v>
      </c>
      <c r="C156" s="76">
        <v>0</v>
      </c>
      <c r="D156" s="75"/>
      <c r="E156" s="75"/>
    </row>
    <row r="157" spans="1:8" x14ac:dyDescent="0.2">
      <c r="A157" s="74">
        <v>2172</v>
      </c>
      <c r="B157" s="75" t="s">
        <v>808</v>
      </c>
      <c r="C157" s="76">
        <v>0</v>
      </c>
      <c r="D157" s="75"/>
      <c r="E157" s="75"/>
    </row>
    <row r="158" spans="1:8" x14ac:dyDescent="0.2">
      <c r="A158" s="74">
        <v>2179</v>
      </c>
      <c r="B158" s="75" t="s">
        <v>809</v>
      </c>
      <c r="C158" s="76">
        <v>0</v>
      </c>
      <c r="D158" s="75"/>
      <c r="E158" s="75"/>
    </row>
    <row r="159" spans="1:8" x14ac:dyDescent="0.2">
      <c r="A159" s="74">
        <v>2260</v>
      </c>
      <c r="B159" s="75" t="s">
        <v>32</v>
      </c>
      <c r="C159" s="76">
        <f>SUM(C160:C163)</f>
        <v>0</v>
      </c>
      <c r="D159" s="75"/>
      <c r="E159" s="75"/>
    </row>
    <row r="160" spans="1:8" x14ac:dyDescent="0.2">
      <c r="A160" s="74">
        <v>2261</v>
      </c>
      <c r="B160" s="75" t="s">
        <v>810</v>
      </c>
      <c r="C160" s="76">
        <v>0</v>
      </c>
      <c r="D160" s="75"/>
    </row>
    <row r="161" spans="1:8" x14ac:dyDescent="0.2">
      <c r="A161" s="74">
        <v>2262</v>
      </c>
      <c r="B161" s="75" t="s">
        <v>811</v>
      </c>
      <c r="C161" s="76">
        <v>0</v>
      </c>
      <c r="D161" s="75"/>
      <c r="E161" s="75"/>
    </row>
    <row r="162" spans="1:8" x14ac:dyDescent="0.2">
      <c r="A162" s="74">
        <v>2263</v>
      </c>
      <c r="B162" s="75" t="s">
        <v>812</v>
      </c>
      <c r="C162" s="76">
        <v>0</v>
      </c>
      <c r="D162" s="75"/>
      <c r="E162" s="75"/>
    </row>
    <row r="163" spans="1:8" x14ac:dyDescent="0.2">
      <c r="A163" s="74">
        <v>2269</v>
      </c>
      <c r="B163" s="75" t="s">
        <v>813</v>
      </c>
      <c r="C163" s="76">
        <v>0</v>
      </c>
      <c r="D163" s="75"/>
      <c r="E163" s="75"/>
    </row>
    <row r="164" spans="1:8" x14ac:dyDescent="0.2">
      <c r="A164" s="75"/>
      <c r="B164" s="75"/>
      <c r="C164" s="75"/>
      <c r="D164" s="75"/>
      <c r="E164" s="75"/>
    </row>
    <row r="165" spans="1:8" x14ac:dyDescent="0.2">
      <c r="A165" s="66" t="s">
        <v>814</v>
      </c>
      <c r="B165" s="66"/>
      <c r="C165" s="66"/>
      <c r="D165" s="66"/>
      <c r="E165" s="66"/>
      <c r="F165" s="66"/>
      <c r="G165" s="66"/>
      <c r="H165" s="66"/>
    </row>
    <row r="166" spans="1:8" x14ac:dyDescent="0.2">
      <c r="A166" s="434" t="s">
        <v>367</v>
      </c>
      <c r="B166" s="434" t="s">
        <v>368</v>
      </c>
      <c r="C166" s="434" t="s">
        <v>369</v>
      </c>
      <c r="D166" s="434" t="s">
        <v>458</v>
      </c>
      <c r="E166" s="434" t="s">
        <v>384</v>
      </c>
      <c r="F166" s="434"/>
      <c r="G166" s="434"/>
      <c r="H166" s="434"/>
    </row>
    <row r="167" spans="1:8" x14ac:dyDescent="0.2">
      <c r="A167" s="74">
        <v>2190</v>
      </c>
      <c r="B167" s="75" t="s">
        <v>18</v>
      </c>
      <c r="C167" s="76">
        <f>SUM(C168:C170)</f>
        <v>0</v>
      </c>
      <c r="D167" s="75"/>
      <c r="E167" s="75" t="str">
        <f>IF(OR(C167&lt;&gt;0,C168&lt;&gt;0,C169&lt;&gt;0,C170&lt;&gt;0),"","SIN INFORMACIÓN QUE REVELAR")</f>
        <v>SIN INFORMACIÓN QUE REVELAR</v>
      </c>
    </row>
    <row r="168" spans="1:8" x14ac:dyDescent="0.2">
      <c r="A168" s="74">
        <v>2191</v>
      </c>
      <c r="B168" s="75" t="s">
        <v>815</v>
      </c>
      <c r="C168" s="76">
        <v>0</v>
      </c>
      <c r="D168" s="75"/>
      <c r="E168" s="75"/>
    </row>
    <row r="169" spans="1:8" x14ac:dyDescent="0.2">
      <c r="A169" s="74">
        <v>2192</v>
      </c>
      <c r="B169" s="75" t="s">
        <v>816</v>
      </c>
      <c r="C169" s="76">
        <v>0</v>
      </c>
      <c r="D169" s="75"/>
    </row>
    <row r="170" spans="1:8" x14ac:dyDescent="0.2">
      <c r="A170" s="74">
        <v>2199</v>
      </c>
      <c r="B170" s="75" t="s">
        <v>472</v>
      </c>
      <c r="C170" s="76">
        <v>0</v>
      </c>
      <c r="D170" s="75"/>
      <c r="E170" s="75"/>
    </row>
    <row r="171" spans="1:8" x14ac:dyDescent="0.2">
      <c r="A171" s="75"/>
      <c r="B171" s="75"/>
      <c r="C171" s="76"/>
      <c r="D171" s="75"/>
      <c r="E171" s="75"/>
    </row>
    <row r="172" spans="1:8" x14ac:dyDescent="0.2">
      <c r="A172" s="75"/>
      <c r="B172" s="75"/>
      <c r="C172" s="75"/>
      <c r="D172" s="75"/>
      <c r="E172" s="75"/>
    </row>
    <row r="173" spans="1:8" x14ac:dyDescent="0.2">
      <c r="A173" s="75"/>
      <c r="B173" s="75" t="s">
        <v>133</v>
      </c>
      <c r="C173" s="75"/>
      <c r="D173" s="75"/>
      <c r="E173" s="75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3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0070C0"/>
  </sheetPr>
  <dimension ref="A1:E31"/>
  <sheetViews>
    <sheetView showGridLines="0" topLeftCell="A13" zoomScaleNormal="100" workbookViewId="0">
      <selection activeCell="E33" sqref="E33"/>
    </sheetView>
  </sheetViews>
  <sheetFormatPr baseColWidth="10" defaultColWidth="11.1640625" defaultRowHeight="11.25" x14ac:dyDescent="0.2"/>
  <cols>
    <col min="1" max="1" width="12.1640625" style="79" customWidth="1"/>
    <col min="2" max="2" width="58.83203125" style="79" customWidth="1"/>
    <col min="3" max="3" width="28" style="79" customWidth="1"/>
    <col min="4" max="4" width="20.33203125" style="79" customWidth="1"/>
    <col min="5" max="5" width="29.5" style="79" bestFit="1" customWidth="1"/>
    <col min="6" max="16384" width="11.1640625" style="79"/>
  </cols>
  <sheetData>
    <row r="1" spans="1:5" ht="21.75" customHeight="1" x14ac:dyDescent="0.2">
      <c r="A1" s="900" t="s">
        <v>912</v>
      </c>
      <c r="B1" s="900"/>
      <c r="C1" s="900"/>
      <c r="D1" s="77" t="s">
        <v>308</v>
      </c>
      <c r="E1" s="78">
        <v>2025</v>
      </c>
    </row>
    <row r="2" spans="1:5" ht="12.6" customHeight="1" x14ac:dyDescent="0.2">
      <c r="A2" s="901" t="s">
        <v>604</v>
      </c>
      <c r="B2" s="901"/>
      <c r="C2" s="901"/>
      <c r="D2" s="77" t="s">
        <v>310</v>
      </c>
      <c r="E2" s="78" t="s">
        <v>735</v>
      </c>
    </row>
    <row r="3" spans="1:5" ht="12.6" customHeight="1" x14ac:dyDescent="0.2">
      <c r="A3" s="901" t="s">
        <v>841</v>
      </c>
      <c r="B3" s="901"/>
      <c r="C3" s="901"/>
      <c r="D3" s="77" t="s">
        <v>311</v>
      </c>
      <c r="E3" s="78" t="s">
        <v>826</v>
      </c>
    </row>
    <row r="4" spans="1:5" ht="12.6" customHeight="1" x14ac:dyDescent="0.2">
      <c r="A4" s="901" t="s">
        <v>312</v>
      </c>
      <c r="B4" s="901"/>
      <c r="C4" s="901"/>
      <c r="D4" s="77"/>
      <c r="E4" s="78"/>
    </row>
    <row r="5" spans="1:5" x14ac:dyDescent="0.2">
      <c r="A5" s="80" t="s">
        <v>365</v>
      </c>
      <c r="B5" s="81"/>
      <c r="C5" s="81"/>
      <c r="D5" s="81"/>
      <c r="E5" s="81"/>
    </row>
    <row r="7" spans="1:5" x14ac:dyDescent="0.2">
      <c r="A7" s="81" t="s">
        <v>605</v>
      </c>
      <c r="B7" s="81"/>
      <c r="C7" s="81"/>
      <c r="D7" s="81"/>
      <c r="E7" s="81"/>
    </row>
    <row r="8" spans="1:5" x14ac:dyDescent="0.2">
      <c r="A8" s="436" t="s">
        <v>367</v>
      </c>
      <c r="B8" s="436" t="s">
        <v>368</v>
      </c>
      <c r="C8" s="436" t="s">
        <v>369</v>
      </c>
      <c r="D8" s="436" t="s">
        <v>370</v>
      </c>
      <c r="E8" s="436" t="s">
        <v>458</v>
      </c>
    </row>
    <row r="9" spans="1:5" x14ac:dyDescent="0.2">
      <c r="A9" s="437">
        <v>3110</v>
      </c>
      <c r="B9" s="79" t="s">
        <v>38</v>
      </c>
      <c r="C9" s="82">
        <v>0</v>
      </c>
      <c r="E9" s="79" t="str">
        <f>IF(OR(C9&lt;&gt;0,C10&lt;&gt;0,C11&lt;&gt;0),"","SIN INFORMACIÓN QUE REVELAR")</f>
        <v>SIN INFORMACIÓN QUE REVELAR</v>
      </c>
    </row>
    <row r="10" spans="1:5" x14ac:dyDescent="0.2">
      <c r="A10" s="437">
        <v>3120</v>
      </c>
      <c r="B10" s="79" t="s">
        <v>39</v>
      </c>
      <c r="C10" s="82">
        <v>0</v>
      </c>
      <c r="E10" s="67"/>
    </row>
    <row r="11" spans="1:5" x14ac:dyDescent="0.2">
      <c r="A11" s="437">
        <v>3130</v>
      </c>
      <c r="B11" s="79" t="s">
        <v>40</v>
      </c>
      <c r="C11" s="82">
        <v>0</v>
      </c>
    </row>
    <row r="13" spans="1:5" x14ac:dyDescent="0.2">
      <c r="A13" s="81" t="s">
        <v>606</v>
      </c>
      <c r="B13" s="81"/>
      <c r="C13" s="81"/>
      <c r="D13" s="81"/>
      <c r="E13" s="81"/>
    </row>
    <row r="14" spans="1:5" x14ac:dyDescent="0.2">
      <c r="A14" s="436" t="s">
        <v>367</v>
      </c>
      <c r="B14" s="436" t="s">
        <v>368</v>
      </c>
      <c r="C14" s="436" t="s">
        <v>369</v>
      </c>
      <c r="D14" s="436" t="s">
        <v>607</v>
      </c>
      <c r="E14" s="436"/>
    </row>
    <row r="15" spans="1:5" x14ac:dyDescent="0.2">
      <c r="A15" s="437">
        <v>3210</v>
      </c>
      <c r="B15" s="79" t="s">
        <v>608</v>
      </c>
      <c r="C15" s="82">
        <v>-10739830</v>
      </c>
      <c r="E15" s="7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437">
        <v>3220</v>
      </c>
      <c r="B16" s="79" t="s">
        <v>43</v>
      </c>
      <c r="C16" s="82">
        <v>27388395.32</v>
      </c>
    </row>
    <row r="17" spans="1:5" x14ac:dyDescent="0.2">
      <c r="A17" s="437">
        <v>3230</v>
      </c>
      <c r="B17" s="79" t="s">
        <v>44</v>
      </c>
      <c r="C17" s="82">
        <f>SUM(C18:C21)</f>
        <v>0</v>
      </c>
    </row>
    <row r="18" spans="1:5" x14ac:dyDescent="0.2">
      <c r="A18" s="437">
        <v>3231</v>
      </c>
      <c r="B18" s="79" t="s">
        <v>609</v>
      </c>
      <c r="C18" s="82">
        <v>0</v>
      </c>
    </row>
    <row r="19" spans="1:5" x14ac:dyDescent="0.2">
      <c r="A19" s="437">
        <v>3232</v>
      </c>
      <c r="B19" s="79" t="s">
        <v>610</v>
      </c>
      <c r="C19" s="82">
        <v>0</v>
      </c>
      <c r="E19" s="67"/>
    </row>
    <row r="20" spans="1:5" x14ac:dyDescent="0.2">
      <c r="A20" s="437">
        <v>3233</v>
      </c>
      <c r="B20" s="79" t="s">
        <v>611</v>
      </c>
      <c r="C20" s="82">
        <v>0</v>
      </c>
    </row>
    <row r="21" spans="1:5" x14ac:dyDescent="0.2">
      <c r="A21" s="437">
        <v>3239</v>
      </c>
      <c r="B21" s="79" t="s">
        <v>612</v>
      </c>
      <c r="C21" s="82">
        <v>0</v>
      </c>
    </row>
    <row r="22" spans="1:5" x14ac:dyDescent="0.2">
      <c r="A22" s="437">
        <v>3240</v>
      </c>
      <c r="B22" s="79" t="s">
        <v>45</v>
      </c>
      <c r="C22" s="82">
        <f>SUM(C23:C25)</f>
        <v>0</v>
      </c>
    </row>
    <row r="23" spans="1:5" x14ac:dyDescent="0.2">
      <c r="A23" s="437">
        <v>3241</v>
      </c>
      <c r="B23" s="79" t="s">
        <v>613</v>
      </c>
      <c r="C23" s="82">
        <v>0</v>
      </c>
    </row>
    <row r="24" spans="1:5" x14ac:dyDescent="0.2">
      <c r="A24" s="437">
        <v>3242</v>
      </c>
      <c r="B24" s="79" t="s">
        <v>614</v>
      </c>
      <c r="C24" s="82">
        <v>0</v>
      </c>
    </row>
    <row r="25" spans="1:5" x14ac:dyDescent="0.2">
      <c r="A25" s="437">
        <v>3243</v>
      </c>
      <c r="B25" s="79" t="s">
        <v>615</v>
      </c>
      <c r="C25" s="82">
        <v>0</v>
      </c>
    </row>
    <row r="26" spans="1:5" x14ac:dyDescent="0.2">
      <c r="A26" s="437">
        <v>3250</v>
      </c>
      <c r="B26" s="79" t="s">
        <v>46</v>
      </c>
      <c r="C26" s="82">
        <f>SUM(C27:C29)</f>
        <v>0</v>
      </c>
    </row>
    <row r="27" spans="1:5" x14ac:dyDescent="0.2">
      <c r="A27" s="437">
        <v>3251</v>
      </c>
      <c r="B27" s="79" t="s">
        <v>616</v>
      </c>
      <c r="C27" s="82">
        <v>0</v>
      </c>
    </row>
    <row r="28" spans="1:5" x14ac:dyDescent="0.2">
      <c r="A28" s="437">
        <v>3252</v>
      </c>
      <c r="B28" s="79" t="s">
        <v>617</v>
      </c>
      <c r="C28" s="82">
        <v>0</v>
      </c>
    </row>
    <row r="29" spans="1:5" x14ac:dyDescent="0.2">
      <c r="A29" s="437">
        <v>3253</v>
      </c>
      <c r="B29" s="79" t="s">
        <v>851</v>
      </c>
      <c r="C29" s="82">
        <v>0</v>
      </c>
    </row>
    <row r="31" spans="1:5" x14ac:dyDescent="0.2">
      <c r="B31" s="79" t="s">
        <v>133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0070C0"/>
  </sheetPr>
  <dimension ref="A1:G143"/>
  <sheetViews>
    <sheetView showGridLines="0" topLeftCell="A26" zoomScaleNormal="100" workbookViewId="0">
      <selection activeCell="C26" sqref="C26"/>
    </sheetView>
  </sheetViews>
  <sheetFormatPr baseColWidth="10" defaultColWidth="11.1640625" defaultRowHeight="11.25" x14ac:dyDescent="0.2"/>
  <cols>
    <col min="1" max="1" width="12.1640625" style="79" customWidth="1"/>
    <col min="2" max="2" width="77.5" style="79" bestFit="1" customWidth="1"/>
    <col min="3" max="3" width="18.83203125" style="79" bestFit="1" customWidth="1"/>
    <col min="4" max="4" width="20.1640625" style="79" bestFit="1" customWidth="1"/>
    <col min="5" max="5" width="34.5" style="79" customWidth="1"/>
    <col min="6" max="7" width="11.1640625" style="79"/>
    <col min="8" max="8" width="12.33203125" style="79" bestFit="1" customWidth="1"/>
    <col min="9" max="16384" width="11.1640625" style="79"/>
  </cols>
  <sheetData>
    <row r="1" spans="1:5" s="83" customFormat="1" ht="32.25" customHeight="1" x14ac:dyDescent="0.2">
      <c r="A1" s="900" t="s">
        <v>912</v>
      </c>
      <c r="B1" s="900"/>
      <c r="C1" s="900"/>
      <c r="D1" s="77" t="s">
        <v>308</v>
      </c>
      <c r="E1" s="78">
        <v>2025</v>
      </c>
    </row>
    <row r="2" spans="1:5" s="83" customFormat="1" ht="12.6" customHeight="1" x14ac:dyDescent="0.2">
      <c r="A2" s="901" t="s">
        <v>618</v>
      </c>
      <c r="B2" s="901"/>
      <c r="C2" s="901"/>
      <c r="D2" s="77" t="s">
        <v>310</v>
      </c>
      <c r="E2" s="78" t="s">
        <v>735</v>
      </c>
    </row>
    <row r="3" spans="1:5" s="83" customFormat="1" ht="12.6" customHeight="1" x14ac:dyDescent="0.2">
      <c r="A3" s="901" t="s">
        <v>841</v>
      </c>
      <c r="B3" s="901"/>
      <c r="C3" s="901"/>
      <c r="D3" s="77" t="s">
        <v>311</v>
      </c>
      <c r="E3" s="78" t="s">
        <v>826</v>
      </c>
    </row>
    <row r="4" spans="1:5" s="83" customFormat="1" ht="12.6" customHeight="1" x14ac:dyDescent="0.2">
      <c r="A4" s="901" t="s">
        <v>312</v>
      </c>
      <c r="B4" s="901"/>
      <c r="C4" s="901"/>
      <c r="D4" s="77"/>
      <c r="E4" s="78"/>
    </row>
    <row r="5" spans="1:5" x14ac:dyDescent="0.2">
      <c r="A5" s="80" t="s">
        <v>365</v>
      </c>
      <c r="B5" s="81"/>
      <c r="C5" s="81"/>
      <c r="D5" s="81"/>
      <c r="E5" s="81"/>
    </row>
    <row r="7" spans="1:5" x14ac:dyDescent="0.2">
      <c r="A7" s="81" t="s">
        <v>817</v>
      </c>
      <c r="B7" s="81"/>
      <c r="C7" s="81"/>
      <c r="D7" s="81"/>
      <c r="E7" s="84"/>
    </row>
    <row r="8" spans="1:5" x14ac:dyDescent="0.2">
      <c r="A8" s="436" t="s">
        <v>367</v>
      </c>
      <c r="B8" s="436" t="s">
        <v>368</v>
      </c>
      <c r="C8" s="438">
        <v>2025</v>
      </c>
      <c r="D8" s="438">
        <v>2024</v>
      </c>
      <c r="E8" s="85"/>
    </row>
    <row r="9" spans="1:5" x14ac:dyDescent="0.2">
      <c r="A9" s="437">
        <v>1111</v>
      </c>
      <c r="B9" s="79" t="s">
        <v>619</v>
      </c>
      <c r="C9" s="82">
        <v>0</v>
      </c>
      <c r="D9" s="82">
        <v>0</v>
      </c>
      <c r="E9" s="79" t="str">
        <f>IF(OR(C9&lt;&gt;0,C10&lt;&gt;0,C11&lt;&gt;0,C12&lt;&gt;0,C13&lt;&gt;0,C14&lt;&gt;0,C15&lt;&gt;0,C16&lt;&gt;0),"","SIN INFORMACIÓN QUE REVELAR")</f>
        <v/>
      </c>
    </row>
    <row r="10" spans="1:5" x14ac:dyDescent="0.2">
      <c r="A10" s="437">
        <v>1112</v>
      </c>
      <c r="B10" s="79" t="s">
        <v>620</v>
      </c>
      <c r="C10" s="82">
        <v>1375701.66</v>
      </c>
      <c r="D10" s="82">
        <v>199472.9</v>
      </c>
    </row>
    <row r="11" spans="1:5" x14ac:dyDescent="0.2">
      <c r="A11" s="437">
        <v>1113</v>
      </c>
      <c r="B11" s="79" t="s">
        <v>621</v>
      </c>
      <c r="C11" s="82">
        <v>0</v>
      </c>
      <c r="D11" s="82">
        <v>0</v>
      </c>
    </row>
    <row r="12" spans="1:5" x14ac:dyDescent="0.2">
      <c r="A12" s="437">
        <v>1114</v>
      </c>
      <c r="B12" s="79" t="s">
        <v>371</v>
      </c>
      <c r="C12" s="82">
        <v>0</v>
      </c>
      <c r="D12" s="82">
        <v>0</v>
      </c>
    </row>
    <row r="13" spans="1:5" x14ac:dyDescent="0.2">
      <c r="A13" s="437">
        <v>1115</v>
      </c>
      <c r="B13" s="79" t="s">
        <v>372</v>
      </c>
      <c r="C13" s="82">
        <v>0</v>
      </c>
      <c r="D13" s="82">
        <v>0</v>
      </c>
    </row>
    <row r="14" spans="1:5" x14ac:dyDescent="0.2">
      <c r="A14" s="437">
        <v>1116</v>
      </c>
      <c r="B14" s="79" t="s">
        <v>622</v>
      </c>
      <c r="C14" s="82">
        <v>0</v>
      </c>
      <c r="D14" s="82">
        <v>0</v>
      </c>
    </row>
    <row r="15" spans="1:5" x14ac:dyDescent="0.2">
      <c r="A15" s="437">
        <v>1119</v>
      </c>
      <c r="B15" s="79" t="s">
        <v>623</v>
      </c>
      <c r="C15" s="82">
        <v>0</v>
      </c>
      <c r="D15" s="82">
        <v>0</v>
      </c>
    </row>
    <row r="16" spans="1:5" x14ac:dyDescent="0.2">
      <c r="A16" s="439">
        <v>1110</v>
      </c>
      <c r="B16" s="86" t="s">
        <v>624</v>
      </c>
      <c r="C16" s="87">
        <v>1375701.66</v>
      </c>
      <c r="D16" s="87">
        <v>199472.9</v>
      </c>
    </row>
    <row r="19" spans="1:5" x14ac:dyDescent="0.2">
      <c r="A19" s="81" t="s">
        <v>818</v>
      </c>
      <c r="B19" s="81"/>
      <c r="C19" s="81"/>
      <c r="D19" s="81"/>
    </row>
    <row r="20" spans="1:5" x14ac:dyDescent="0.2">
      <c r="A20" s="436" t="s">
        <v>367</v>
      </c>
      <c r="B20" s="436" t="s">
        <v>368</v>
      </c>
      <c r="C20" s="438">
        <v>2025</v>
      </c>
      <c r="D20" s="438">
        <v>2024</v>
      </c>
    </row>
    <row r="21" spans="1:5" x14ac:dyDescent="0.2">
      <c r="A21" s="437">
        <v>1230</v>
      </c>
      <c r="B21" s="79" t="s">
        <v>24</v>
      </c>
      <c r="C21" s="87">
        <f>SUM(C22:C28)</f>
        <v>0</v>
      </c>
      <c r="D21" s="87">
        <f>SUM(D22:D28)</f>
        <v>0</v>
      </c>
      <c r="E21" s="7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437">
        <v>1231</v>
      </c>
      <c r="B22" s="79" t="s">
        <v>415</v>
      </c>
      <c r="C22" s="82">
        <v>0</v>
      </c>
      <c r="D22" s="82">
        <v>0</v>
      </c>
    </row>
    <row r="23" spans="1:5" x14ac:dyDescent="0.2">
      <c r="A23" s="437">
        <v>1232</v>
      </c>
      <c r="B23" s="79" t="s">
        <v>416</v>
      </c>
      <c r="C23" s="82">
        <v>0</v>
      </c>
      <c r="D23" s="82">
        <v>0</v>
      </c>
    </row>
    <row r="24" spans="1:5" x14ac:dyDescent="0.2">
      <c r="A24" s="437">
        <v>1233</v>
      </c>
      <c r="B24" s="79" t="s">
        <v>417</v>
      </c>
      <c r="C24" s="82">
        <v>0</v>
      </c>
      <c r="D24" s="82">
        <v>0</v>
      </c>
    </row>
    <row r="25" spans="1:5" x14ac:dyDescent="0.2">
      <c r="A25" s="437">
        <v>1234</v>
      </c>
      <c r="B25" s="79" t="s">
        <v>418</v>
      </c>
      <c r="C25" s="82">
        <v>0</v>
      </c>
      <c r="D25" s="82">
        <v>0</v>
      </c>
    </row>
    <row r="26" spans="1:5" x14ac:dyDescent="0.2">
      <c r="A26" s="437">
        <v>1235</v>
      </c>
      <c r="B26" s="79" t="s">
        <v>419</v>
      </c>
      <c r="C26" s="82">
        <v>0</v>
      </c>
      <c r="D26" s="82">
        <v>0</v>
      </c>
    </row>
    <row r="27" spans="1:5" x14ac:dyDescent="0.2">
      <c r="A27" s="437">
        <v>1236</v>
      </c>
      <c r="B27" s="79" t="s">
        <v>420</v>
      </c>
      <c r="C27" s="82">
        <v>0</v>
      </c>
      <c r="D27" s="82">
        <v>0</v>
      </c>
    </row>
    <row r="28" spans="1:5" x14ac:dyDescent="0.2">
      <c r="A28" s="439">
        <v>1239</v>
      </c>
      <c r="B28" s="86" t="s">
        <v>421</v>
      </c>
      <c r="C28" s="82">
        <v>0</v>
      </c>
      <c r="D28" s="82">
        <v>0</v>
      </c>
    </row>
    <row r="29" spans="1:5" x14ac:dyDescent="0.2">
      <c r="A29" s="437">
        <v>1240</v>
      </c>
      <c r="B29" s="79" t="s">
        <v>26</v>
      </c>
      <c r="C29" s="87">
        <f>SUM(C30:C37)</f>
        <v>0</v>
      </c>
      <c r="D29" s="87">
        <f>SUM(D30:D37)</f>
        <v>0</v>
      </c>
    </row>
    <row r="30" spans="1:5" x14ac:dyDescent="0.2">
      <c r="A30" s="437">
        <v>1241</v>
      </c>
      <c r="B30" s="79" t="s">
        <v>180</v>
      </c>
      <c r="C30" s="82">
        <v>0</v>
      </c>
      <c r="D30" s="82">
        <v>0</v>
      </c>
    </row>
    <row r="31" spans="1:5" x14ac:dyDescent="0.2">
      <c r="A31" s="437">
        <v>1242</v>
      </c>
      <c r="B31" s="79" t="s">
        <v>181</v>
      </c>
      <c r="C31" s="82">
        <v>0</v>
      </c>
      <c r="D31" s="82">
        <v>0</v>
      </c>
    </row>
    <row r="32" spans="1:5" x14ac:dyDescent="0.2">
      <c r="A32" s="437">
        <v>1243</v>
      </c>
      <c r="B32" s="79" t="s">
        <v>182</v>
      </c>
      <c r="C32" s="82">
        <v>0</v>
      </c>
      <c r="D32" s="82">
        <v>0</v>
      </c>
    </row>
    <row r="33" spans="1:7" x14ac:dyDescent="0.2">
      <c r="A33" s="437">
        <v>1244</v>
      </c>
      <c r="B33" s="79" t="s">
        <v>183</v>
      </c>
      <c r="C33" s="82">
        <v>0</v>
      </c>
      <c r="D33" s="82">
        <v>0</v>
      </c>
    </row>
    <row r="34" spans="1:7" x14ac:dyDescent="0.2">
      <c r="A34" s="437">
        <v>1245</v>
      </c>
      <c r="B34" s="79" t="s">
        <v>184</v>
      </c>
      <c r="C34" s="82">
        <v>0</v>
      </c>
      <c r="D34" s="82">
        <v>0</v>
      </c>
    </row>
    <row r="35" spans="1:7" x14ac:dyDescent="0.2">
      <c r="A35" s="437">
        <v>1246</v>
      </c>
      <c r="B35" s="79" t="s">
        <v>185</v>
      </c>
      <c r="C35" s="82">
        <v>0</v>
      </c>
      <c r="D35" s="82">
        <v>0</v>
      </c>
    </row>
    <row r="36" spans="1:7" x14ac:dyDescent="0.2">
      <c r="A36" s="437">
        <v>1247</v>
      </c>
      <c r="B36" s="79" t="s">
        <v>422</v>
      </c>
      <c r="C36" s="82">
        <v>0</v>
      </c>
      <c r="D36" s="82">
        <v>0</v>
      </c>
    </row>
    <row r="37" spans="1:7" x14ac:dyDescent="0.2">
      <c r="A37" s="437">
        <v>1248</v>
      </c>
      <c r="B37" s="79" t="s">
        <v>186</v>
      </c>
      <c r="C37" s="82">
        <v>0</v>
      </c>
      <c r="D37" s="82">
        <v>0</v>
      </c>
    </row>
    <row r="38" spans="1:7" x14ac:dyDescent="0.2">
      <c r="A38" s="439">
        <v>1250</v>
      </c>
      <c r="B38" s="86" t="s">
        <v>28</v>
      </c>
      <c r="C38" s="90">
        <f>SUM(C39:C43)</f>
        <v>0</v>
      </c>
      <c r="D38" s="90">
        <f>SUM(D39:D43)</f>
        <v>0</v>
      </c>
    </row>
    <row r="39" spans="1:7" x14ac:dyDescent="0.2">
      <c r="A39" s="437">
        <v>1251</v>
      </c>
      <c r="B39" s="79" t="s">
        <v>426</v>
      </c>
      <c r="C39" s="76">
        <v>0</v>
      </c>
      <c r="D39" s="76">
        <v>0</v>
      </c>
    </row>
    <row r="40" spans="1:7" x14ac:dyDescent="0.2">
      <c r="A40" s="437">
        <v>1252</v>
      </c>
      <c r="B40" s="79" t="s">
        <v>427</v>
      </c>
      <c r="C40" s="76">
        <v>0</v>
      </c>
      <c r="D40" s="76">
        <v>0</v>
      </c>
    </row>
    <row r="41" spans="1:7" x14ac:dyDescent="0.2">
      <c r="A41" s="437">
        <v>1253</v>
      </c>
      <c r="B41" s="79" t="s">
        <v>428</v>
      </c>
      <c r="C41" s="76">
        <v>0</v>
      </c>
      <c r="D41" s="76">
        <v>0</v>
      </c>
    </row>
    <row r="42" spans="1:7" x14ac:dyDescent="0.2">
      <c r="A42" s="437">
        <v>1254</v>
      </c>
      <c r="B42" s="79" t="s">
        <v>429</v>
      </c>
      <c r="C42" s="76">
        <v>0</v>
      </c>
      <c r="D42" s="76">
        <v>0</v>
      </c>
    </row>
    <row r="43" spans="1:7" x14ac:dyDescent="0.2">
      <c r="A43" s="437">
        <v>1259</v>
      </c>
      <c r="B43" s="79" t="s">
        <v>430</v>
      </c>
      <c r="C43" s="76">
        <v>0</v>
      </c>
      <c r="D43" s="76">
        <v>0</v>
      </c>
    </row>
    <row r="44" spans="1:7" x14ac:dyDescent="0.2">
      <c r="A44" s="437"/>
      <c r="B44" s="79" t="s">
        <v>625</v>
      </c>
      <c r="C44" s="87">
        <f>C21+C29+C38</f>
        <v>0</v>
      </c>
      <c r="D44" s="87">
        <f>D21+D29+D38</f>
        <v>0</v>
      </c>
    </row>
    <row r="45" spans="1:7" x14ac:dyDescent="0.2">
      <c r="A45" s="437"/>
    </row>
    <row r="46" spans="1:7" x14ac:dyDescent="0.2">
      <c r="A46" s="81" t="s">
        <v>819</v>
      </c>
      <c r="B46" s="81"/>
      <c r="C46" s="81"/>
      <c r="D46" s="81"/>
      <c r="E46" s="84"/>
    </row>
    <row r="47" spans="1:7" x14ac:dyDescent="0.2">
      <c r="A47" s="436" t="s">
        <v>367</v>
      </c>
      <c r="B47" s="436" t="s">
        <v>368</v>
      </c>
      <c r="C47" s="438">
        <v>2025</v>
      </c>
      <c r="D47" s="438">
        <v>2024</v>
      </c>
      <c r="E47" s="85"/>
    </row>
    <row r="48" spans="1:7" x14ac:dyDescent="0.2">
      <c r="A48" s="439">
        <v>3210</v>
      </c>
      <c r="B48" s="86" t="s">
        <v>626</v>
      </c>
      <c r="C48" s="87">
        <v>-10739830</v>
      </c>
      <c r="D48" s="87">
        <v>16454257.5</v>
      </c>
      <c r="E48" s="7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  <c r="F48" s="88"/>
      <c r="G48" s="89"/>
    </row>
    <row r="49" spans="1:7" x14ac:dyDescent="0.2">
      <c r="A49" s="437"/>
      <c r="B49" s="79" t="s">
        <v>627</v>
      </c>
      <c r="C49" s="87">
        <v>107329.5</v>
      </c>
      <c r="D49" s="87">
        <v>0</v>
      </c>
      <c r="F49" s="74"/>
      <c r="G49" s="91"/>
    </row>
    <row r="50" spans="1:7" x14ac:dyDescent="0.2">
      <c r="A50" s="437">
        <v>5100</v>
      </c>
      <c r="B50" s="79" t="s">
        <v>534</v>
      </c>
      <c r="C50" s="92">
        <v>0</v>
      </c>
      <c r="D50" s="92">
        <v>0</v>
      </c>
      <c r="F50" s="74"/>
      <c r="G50" s="91"/>
    </row>
    <row r="51" spans="1:7" x14ac:dyDescent="0.2">
      <c r="A51" s="437">
        <v>5120</v>
      </c>
      <c r="B51" s="79" t="s">
        <v>405</v>
      </c>
      <c r="C51" s="90">
        <v>0</v>
      </c>
      <c r="D51" s="90">
        <v>0</v>
      </c>
      <c r="F51" s="74"/>
      <c r="G51" s="91"/>
    </row>
    <row r="52" spans="1:7" x14ac:dyDescent="0.2">
      <c r="A52" s="437">
        <v>5120</v>
      </c>
      <c r="B52" s="79" t="s">
        <v>405</v>
      </c>
      <c r="C52" s="76">
        <v>0</v>
      </c>
      <c r="D52" s="76">
        <v>0</v>
      </c>
      <c r="F52" s="74"/>
      <c r="G52" s="91"/>
    </row>
    <row r="53" spans="1:7" x14ac:dyDescent="0.2">
      <c r="A53" s="437">
        <v>5130</v>
      </c>
      <c r="B53" s="79" t="s">
        <v>852</v>
      </c>
      <c r="C53" s="94">
        <v>0</v>
      </c>
      <c r="D53" s="94">
        <v>0</v>
      </c>
      <c r="F53" s="74"/>
      <c r="G53" s="91"/>
    </row>
    <row r="54" spans="1:7" x14ac:dyDescent="0.2">
      <c r="A54" s="437">
        <v>5400</v>
      </c>
      <c r="B54" s="79" t="s">
        <v>569</v>
      </c>
      <c r="C54" s="87">
        <v>0</v>
      </c>
      <c r="D54" s="87">
        <v>0</v>
      </c>
      <c r="F54" s="88"/>
      <c r="G54" s="89"/>
    </row>
    <row r="55" spans="1:7" x14ac:dyDescent="0.2">
      <c r="A55" s="437">
        <v>5410</v>
      </c>
      <c r="B55" s="79" t="s">
        <v>628</v>
      </c>
      <c r="C55" s="82">
        <v>0</v>
      </c>
      <c r="D55" s="82">
        <v>0</v>
      </c>
      <c r="F55" s="74"/>
      <c r="G55" s="75"/>
    </row>
    <row r="56" spans="1:7" x14ac:dyDescent="0.2">
      <c r="A56" s="437">
        <v>5411</v>
      </c>
      <c r="B56" s="79" t="s">
        <v>570</v>
      </c>
      <c r="C56" s="82">
        <v>0</v>
      </c>
      <c r="D56" s="82">
        <v>0</v>
      </c>
      <c r="F56" s="74"/>
      <c r="G56" s="75"/>
    </row>
    <row r="57" spans="1:7" x14ac:dyDescent="0.2">
      <c r="A57" s="437">
        <v>5420</v>
      </c>
      <c r="B57" s="79" t="s">
        <v>629</v>
      </c>
      <c r="C57" s="82">
        <v>0</v>
      </c>
      <c r="D57" s="82">
        <v>0</v>
      </c>
      <c r="F57" s="74"/>
      <c r="G57" s="75"/>
    </row>
    <row r="58" spans="1:7" x14ac:dyDescent="0.2">
      <c r="A58" s="439">
        <v>5421</v>
      </c>
      <c r="B58" s="86" t="s">
        <v>572</v>
      </c>
      <c r="C58" s="82">
        <v>0</v>
      </c>
      <c r="D58" s="82">
        <v>0</v>
      </c>
      <c r="F58" s="74"/>
      <c r="G58" s="75"/>
    </row>
    <row r="59" spans="1:7" x14ac:dyDescent="0.2">
      <c r="A59" s="437">
        <v>5430</v>
      </c>
      <c r="B59" s="79" t="s">
        <v>630</v>
      </c>
      <c r="C59" s="82">
        <v>0</v>
      </c>
      <c r="D59" s="82">
        <v>0</v>
      </c>
      <c r="F59" s="74"/>
      <c r="G59" s="75"/>
    </row>
    <row r="60" spans="1:7" x14ac:dyDescent="0.2">
      <c r="A60" s="437">
        <v>5431</v>
      </c>
      <c r="B60" s="79" t="s">
        <v>574</v>
      </c>
      <c r="C60" s="82">
        <v>0</v>
      </c>
      <c r="D60" s="82">
        <v>0</v>
      </c>
      <c r="F60" s="74"/>
      <c r="G60" s="75"/>
    </row>
    <row r="61" spans="1:7" x14ac:dyDescent="0.2">
      <c r="A61" s="437">
        <v>5440</v>
      </c>
      <c r="B61" s="79" t="s">
        <v>631</v>
      </c>
      <c r="C61" s="82">
        <v>0</v>
      </c>
      <c r="D61" s="82">
        <v>0</v>
      </c>
      <c r="F61" s="74"/>
      <c r="G61" s="75"/>
    </row>
    <row r="62" spans="1:7" x14ac:dyDescent="0.2">
      <c r="A62" s="437">
        <v>5441</v>
      </c>
      <c r="B62" s="79" t="s">
        <v>631</v>
      </c>
      <c r="C62" s="82">
        <v>0</v>
      </c>
      <c r="D62" s="82">
        <v>0</v>
      </c>
      <c r="F62" s="74"/>
      <c r="G62" s="75"/>
    </row>
    <row r="63" spans="1:7" x14ac:dyDescent="0.2">
      <c r="A63" s="437">
        <v>5450</v>
      </c>
      <c r="B63" s="79" t="s">
        <v>632</v>
      </c>
      <c r="C63" s="82">
        <v>0</v>
      </c>
      <c r="D63" s="82">
        <v>0</v>
      </c>
      <c r="F63" s="74"/>
      <c r="G63" s="75"/>
    </row>
    <row r="64" spans="1:7" x14ac:dyDescent="0.2">
      <c r="A64" s="437">
        <v>5451</v>
      </c>
      <c r="B64" s="79" t="s">
        <v>576</v>
      </c>
      <c r="C64" s="82">
        <v>0</v>
      </c>
      <c r="D64" s="82">
        <v>0</v>
      </c>
      <c r="F64" s="74"/>
      <c r="G64" s="75"/>
    </row>
    <row r="65" spans="1:7" x14ac:dyDescent="0.2">
      <c r="A65" s="437">
        <v>5452</v>
      </c>
      <c r="B65" s="79" t="s">
        <v>577</v>
      </c>
      <c r="C65" s="82">
        <v>0</v>
      </c>
      <c r="D65" s="82">
        <v>0</v>
      </c>
      <c r="F65" s="74"/>
      <c r="G65" s="75"/>
    </row>
    <row r="66" spans="1:7" x14ac:dyDescent="0.2">
      <c r="A66" s="437">
        <v>5500</v>
      </c>
      <c r="B66" s="79" t="s">
        <v>578</v>
      </c>
      <c r="C66" s="87">
        <v>107329.5</v>
      </c>
      <c r="D66" s="87">
        <v>0</v>
      </c>
      <c r="F66" s="88"/>
      <c r="G66" s="89"/>
    </row>
    <row r="67" spans="1:7" x14ac:dyDescent="0.2">
      <c r="A67" s="437">
        <v>5510</v>
      </c>
      <c r="B67" s="79" t="s">
        <v>95</v>
      </c>
      <c r="C67" s="82">
        <v>0</v>
      </c>
      <c r="D67" s="82">
        <v>0</v>
      </c>
      <c r="F67" s="88"/>
      <c r="G67" s="89"/>
    </row>
    <row r="68" spans="1:7" x14ac:dyDescent="0.2">
      <c r="A68" s="439">
        <v>5511</v>
      </c>
      <c r="B68" s="86" t="s">
        <v>579</v>
      </c>
      <c r="C68" s="82">
        <v>0</v>
      </c>
      <c r="D68" s="82">
        <v>0</v>
      </c>
      <c r="F68" s="74"/>
      <c r="G68" s="75"/>
    </row>
    <row r="69" spans="1:7" x14ac:dyDescent="0.2">
      <c r="A69" s="437">
        <v>5512</v>
      </c>
      <c r="B69" s="79" t="s">
        <v>580</v>
      </c>
      <c r="C69" s="82">
        <v>0</v>
      </c>
      <c r="D69" s="82">
        <v>0</v>
      </c>
      <c r="F69" s="74"/>
      <c r="G69" s="75"/>
    </row>
    <row r="70" spans="1:7" x14ac:dyDescent="0.2">
      <c r="A70" s="437">
        <v>5513</v>
      </c>
      <c r="B70" s="79" t="s">
        <v>581</v>
      </c>
      <c r="C70" s="82">
        <v>107329.5</v>
      </c>
      <c r="D70" s="82">
        <v>0</v>
      </c>
      <c r="F70" s="74"/>
      <c r="G70" s="75"/>
    </row>
    <row r="71" spans="1:7" x14ac:dyDescent="0.2">
      <c r="A71" s="437">
        <v>5514</v>
      </c>
      <c r="B71" s="79" t="s">
        <v>582</v>
      </c>
      <c r="C71" s="82">
        <v>0</v>
      </c>
      <c r="D71" s="82">
        <v>0</v>
      </c>
      <c r="F71" s="74"/>
      <c r="G71" s="75"/>
    </row>
    <row r="72" spans="1:7" x14ac:dyDescent="0.2">
      <c r="A72" s="437">
        <v>5515</v>
      </c>
      <c r="B72" s="79" t="s">
        <v>583</v>
      </c>
      <c r="C72" s="82">
        <v>0</v>
      </c>
      <c r="D72" s="82">
        <v>0</v>
      </c>
      <c r="F72" s="74"/>
      <c r="G72" s="75"/>
    </row>
    <row r="73" spans="1:7" x14ac:dyDescent="0.2">
      <c r="A73" s="437">
        <v>5516</v>
      </c>
      <c r="B73" s="79" t="s">
        <v>584</v>
      </c>
      <c r="C73" s="82">
        <v>0</v>
      </c>
      <c r="D73" s="82">
        <v>0</v>
      </c>
      <c r="F73" s="74"/>
      <c r="G73" s="75"/>
    </row>
    <row r="74" spans="1:7" x14ac:dyDescent="0.2">
      <c r="A74" s="437">
        <v>5517</v>
      </c>
      <c r="B74" s="79" t="s">
        <v>585</v>
      </c>
      <c r="C74" s="82">
        <v>0</v>
      </c>
      <c r="D74" s="82">
        <v>0</v>
      </c>
      <c r="F74" s="74"/>
      <c r="G74" s="75"/>
    </row>
    <row r="75" spans="1:7" x14ac:dyDescent="0.2">
      <c r="A75" s="437">
        <v>5518</v>
      </c>
      <c r="B75" s="79" t="s">
        <v>586</v>
      </c>
      <c r="C75" s="82">
        <v>0</v>
      </c>
      <c r="D75" s="82">
        <v>0</v>
      </c>
      <c r="F75" s="74"/>
      <c r="G75" s="75"/>
    </row>
    <row r="76" spans="1:7" x14ac:dyDescent="0.2">
      <c r="A76" s="437">
        <v>5520</v>
      </c>
      <c r="B76" s="79" t="s">
        <v>96</v>
      </c>
      <c r="C76" s="82">
        <v>0</v>
      </c>
      <c r="D76" s="82">
        <v>0</v>
      </c>
      <c r="F76" s="88"/>
      <c r="G76" s="89"/>
    </row>
    <row r="77" spans="1:7" x14ac:dyDescent="0.2">
      <c r="A77" s="437">
        <v>5521</v>
      </c>
      <c r="B77" s="79" t="s">
        <v>587</v>
      </c>
      <c r="C77" s="82">
        <v>0</v>
      </c>
      <c r="D77" s="82">
        <v>0</v>
      </c>
      <c r="F77" s="74"/>
      <c r="G77" s="75"/>
    </row>
    <row r="78" spans="1:7" x14ac:dyDescent="0.2">
      <c r="A78" s="439">
        <v>5522</v>
      </c>
      <c r="B78" s="86" t="s">
        <v>588</v>
      </c>
      <c r="C78" s="82">
        <v>0</v>
      </c>
      <c r="D78" s="82">
        <v>0</v>
      </c>
      <c r="F78" s="74"/>
      <c r="G78" s="75"/>
    </row>
    <row r="79" spans="1:7" x14ac:dyDescent="0.2">
      <c r="A79" s="437">
        <v>5530</v>
      </c>
      <c r="B79" s="79" t="s">
        <v>97</v>
      </c>
      <c r="C79" s="82">
        <v>0</v>
      </c>
      <c r="D79" s="82">
        <v>0</v>
      </c>
      <c r="F79" s="88"/>
      <c r="G79" s="89"/>
    </row>
    <row r="80" spans="1:7" x14ac:dyDescent="0.2">
      <c r="A80" s="437">
        <v>5531</v>
      </c>
      <c r="B80" s="79" t="s">
        <v>589</v>
      </c>
      <c r="C80" s="82">
        <v>0</v>
      </c>
      <c r="D80" s="82">
        <v>0</v>
      </c>
      <c r="F80" s="74"/>
      <c r="G80" s="75"/>
    </row>
    <row r="81" spans="1:7" x14ac:dyDescent="0.2">
      <c r="A81" s="437">
        <v>5532</v>
      </c>
      <c r="B81" s="79" t="s">
        <v>590</v>
      </c>
      <c r="C81" s="82">
        <v>0</v>
      </c>
      <c r="D81" s="82">
        <v>0</v>
      </c>
      <c r="F81" s="74"/>
      <c r="G81" s="75"/>
    </row>
    <row r="82" spans="1:7" x14ac:dyDescent="0.2">
      <c r="A82" s="437">
        <v>5533</v>
      </c>
      <c r="B82" s="79" t="s">
        <v>591</v>
      </c>
      <c r="C82" s="82">
        <v>0</v>
      </c>
      <c r="D82" s="82">
        <v>0</v>
      </c>
      <c r="F82" s="74"/>
      <c r="G82" s="75"/>
    </row>
    <row r="83" spans="1:7" x14ac:dyDescent="0.2">
      <c r="A83" s="437">
        <v>5534</v>
      </c>
      <c r="B83" s="79" t="s">
        <v>592</v>
      </c>
      <c r="C83" s="82">
        <v>0</v>
      </c>
      <c r="D83" s="82">
        <v>0</v>
      </c>
      <c r="F83" s="74"/>
      <c r="G83" s="75"/>
    </row>
    <row r="84" spans="1:7" x14ac:dyDescent="0.2">
      <c r="A84" s="437">
        <v>5535</v>
      </c>
      <c r="B84" s="79" t="s">
        <v>593</v>
      </c>
      <c r="C84" s="82">
        <v>0</v>
      </c>
      <c r="D84" s="82">
        <v>0</v>
      </c>
      <c r="F84" s="74"/>
      <c r="G84" s="75"/>
    </row>
    <row r="85" spans="1:7" x14ac:dyDescent="0.2">
      <c r="A85" s="437">
        <v>5590</v>
      </c>
      <c r="B85" s="79" t="s">
        <v>98</v>
      </c>
      <c r="C85" s="82">
        <v>0</v>
      </c>
      <c r="D85" s="82">
        <v>0</v>
      </c>
      <c r="F85" s="88"/>
      <c r="G85" s="89"/>
    </row>
    <row r="86" spans="1:7" x14ac:dyDescent="0.2">
      <c r="A86" s="437">
        <v>5591</v>
      </c>
      <c r="B86" s="79" t="s">
        <v>594</v>
      </c>
      <c r="C86" s="82">
        <v>0</v>
      </c>
      <c r="D86" s="82">
        <v>0</v>
      </c>
      <c r="F86" s="74"/>
      <c r="G86" s="75"/>
    </row>
    <row r="87" spans="1:7" x14ac:dyDescent="0.2">
      <c r="A87" s="437">
        <v>5592</v>
      </c>
      <c r="B87" s="79" t="s">
        <v>595</v>
      </c>
      <c r="C87" s="82">
        <v>0</v>
      </c>
      <c r="D87" s="82">
        <v>0</v>
      </c>
      <c r="F87" s="74"/>
      <c r="G87" s="75"/>
    </row>
    <row r="88" spans="1:7" x14ac:dyDescent="0.2">
      <c r="A88" s="439">
        <v>5593</v>
      </c>
      <c r="B88" s="86" t="s">
        <v>596</v>
      </c>
      <c r="C88" s="82">
        <v>0</v>
      </c>
      <c r="D88" s="82">
        <v>0</v>
      </c>
      <c r="F88" s="74"/>
      <c r="G88" s="75"/>
    </row>
    <row r="89" spans="1:7" x14ac:dyDescent="0.2">
      <c r="A89" s="437">
        <v>5594</v>
      </c>
      <c r="B89" s="79" t="s">
        <v>633</v>
      </c>
      <c r="C89" s="82">
        <v>0</v>
      </c>
      <c r="D89" s="82">
        <v>0</v>
      </c>
      <c r="F89" s="74"/>
      <c r="G89" s="75"/>
    </row>
    <row r="90" spans="1:7" x14ac:dyDescent="0.2">
      <c r="A90" s="437">
        <v>5595</v>
      </c>
      <c r="B90" s="79" t="s">
        <v>598</v>
      </c>
      <c r="C90" s="82">
        <v>0</v>
      </c>
      <c r="D90" s="82">
        <v>0</v>
      </c>
      <c r="F90" s="74"/>
      <c r="G90" s="75"/>
    </row>
    <row r="91" spans="1:7" x14ac:dyDescent="0.2">
      <c r="A91" s="437">
        <v>5596</v>
      </c>
      <c r="B91" s="79" t="s">
        <v>47</v>
      </c>
      <c r="C91" s="82">
        <v>0</v>
      </c>
      <c r="D91" s="82">
        <v>0</v>
      </c>
      <c r="F91" s="74"/>
      <c r="G91" s="75"/>
    </row>
    <row r="92" spans="1:7" x14ac:dyDescent="0.2">
      <c r="A92" s="437">
        <v>5597</v>
      </c>
      <c r="B92" s="79" t="s">
        <v>599</v>
      </c>
      <c r="C92" s="82">
        <v>0</v>
      </c>
      <c r="D92" s="82">
        <v>0</v>
      </c>
      <c r="F92" s="74"/>
      <c r="G92" s="75"/>
    </row>
    <row r="93" spans="1:7" x14ac:dyDescent="0.2">
      <c r="A93" s="437">
        <v>5599</v>
      </c>
      <c r="B93" s="79" t="s">
        <v>601</v>
      </c>
      <c r="C93" s="82">
        <v>0</v>
      </c>
      <c r="D93" s="82">
        <v>0</v>
      </c>
      <c r="F93" s="74"/>
      <c r="G93" s="75"/>
    </row>
    <row r="94" spans="1:7" x14ac:dyDescent="0.2">
      <c r="A94" s="437">
        <v>5600</v>
      </c>
      <c r="B94" s="79" t="s">
        <v>602</v>
      </c>
      <c r="C94" s="87">
        <v>0</v>
      </c>
      <c r="D94" s="87">
        <v>0</v>
      </c>
      <c r="F94" s="88"/>
      <c r="G94" s="89"/>
    </row>
    <row r="95" spans="1:7" x14ac:dyDescent="0.2">
      <c r="A95" s="437">
        <v>5610</v>
      </c>
      <c r="B95" s="79" t="s">
        <v>100</v>
      </c>
      <c r="C95" s="82">
        <v>0</v>
      </c>
      <c r="D95" s="82">
        <v>0</v>
      </c>
      <c r="F95" s="88"/>
      <c r="G95" s="89"/>
    </row>
    <row r="96" spans="1:7" x14ac:dyDescent="0.2">
      <c r="A96" s="437">
        <v>5611</v>
      </c>
      <c r="B96" s="79" t="s">
        <v>603</v>
      </c>
      <c r="C96" s="82">
        <v>0</v>
      </c>
      <c r="D96" s="82">
        <v>0</v>
      </c>
      <c r="F96" s="74"/>
      <c r="G96" s="75"/>
    </row>
    <row r="97" spans="1:7" x14ac:dyDescent="0.2">
      <c r="A97" s="437">
        <v>2110</v>
      </c>
      <c r="B97" s="79" t="s">
        <v>634</v>
      </c>
      <c r="C97" s="87">
        <v>0</v>
      </c>
      <c r="D97" s="87">
        <v>0</v>
      </c>
      <c r="F97" s="88"/>
      <c r="G97" s="93"/>
    </row>
    <row r="98" spans="1:7" x14ac:dyDescent="0.2">
      <c r="A98" s="439">
        <v>2111</v>
      </c>
      <c r="B98" s="86" t="s">
        <v>635</v>
      </c>
      <c r="C98" s="82">
        <v>0</v>
      </c>
      <c r="D98" s="82">
        <v>0</v>
      </c>
      <c r="F98" s="74"/>
      <c r="G98" s="75"/>
    </row>
    <row r="99" spans="1:7" x14ac:dyDescent="0.2">
      <c r="A99" s="437">
        <v>2112</v>
      </c>
      <c r="B99" s="79" t="s">
        <v>636</v>
      </c>
      <c r="C99" s="82">
        <v>0</v>
      </c>
      <c r="D99" s="82">
        <v>0</v>
      </c>
      <c r="F99" s="74"/>
      <c r="G99" s="75"/>
    </row>
    <row r="100" spans="1:7" x14ac:dyDescent="0.2">
      <c r="A100" s="437">
        <v>2112</v>
      </c>
      <c r="B100" s="79" t="s">
        <v>637</v>
      </c>
      <c r="C100" s="82">
        <v>0</v>
      </c>
      <c r="D100" s="82">
        <v>0</v>
      </c>
      <c r="F100" s="74"/>
      <c r="G100" s="75"/>
    </row>
    <row r="101" spans="1:7" x14ac:dyDescent="0.2">
      <c r="A101" s="437">
        <v>2115</v>
      </c>
      <c r="B101" s="79" t="s">
        <v>638</v>
      </c>
      <c r="C101" s="82">
        <v>0</v>
      </c>
      <c r="D101" s="82">
        <v>0</v>
      </c>
      <c r="F101" s="74"/>
      <c r="G101" s="75"/>
    </row>
    <row r="102" spans="1:7" x14ac:dyDescent="0.2">
      <c r="A102" s="437">
        <v>2114</v>
      </c>
      <c r="B102" s="79" t="s">
        <v>639</v>
      </c>
      <c r="C102" s="82">
        <v>0</v>
      </c>
      <c r="D102" s="82">
        <v>0</v>
      </c>
      <c r="F102" s="74"/>
      <c r="G102" s="75"/>
    </row>
    <row r="103" spans="1:7" x14ac:dyDescent="0.2">
      <c r="A103" s="437"/>
      <c r="B103" s="79" t="s">
        <v>853</v>
      </c>
      <c r="C103" s="92">
        <v>0</v>
      </c>
      <c r="D103" s="92">
        <v>0</v>
      </c>
      <c r="F103" s="88"/>
      <c r="G103" s="93"/>
    </row>
    <row r="104" spans="1:7" x14ac:dyDescent="0.2">
      <c r="A104" s="437">
        <v>1270</v>
      </c>
      <c r="B104" s="79" t="s">
        <v>31</v>
      </c>
      <c r="C104" s="95">
        <v>0</v>
      </c>
      <c r="D104" s="95">
        <v>0</v>
      </c>
      <c r="F104" s="74"/>
      <c r="G104" s="71"/>
    </row>
    <row r="105" spans="1:7" x14ac:dyDescent="0.2">
      <c r="A105" s="437">
        <v>1273</v>
      </c>
      <c r="B105" s="79" t="s">
        <v>854</v>
      </c>
      <c r="C105" s="96">
        <v>0</v>
      </c>
      <c r="D105" s="96">
        <v>0</v>
      </c>
      <c r="F105" s="74"/>
      <c r="G105" s="91"/>
    </row>
    <row r="106" spans="1:7" x14ac:dyDescent="0.2">
      <c r="A106" s="437"/>
      <c r="B106" s="79" t="s">
        <v>855</v>
      </c>
      <c r="C106" s="92">
        <v>0</v>
      </c>
      <c r="D106" s="92">
        <v>0</v>
      </c>
      <c r="F106" s="74"/>
      <c r="G106" s="91"/>
    </row>
    <row r="107" spans="1:7" x14ac:dyDescent="0.2">
      <c r="A107" s="437">
        <v>4300</v>
      </c>
      <c r="B107" s="79" t="s">
        <v>856</v>
      </c>
      <c r="C107" s="95">
        <v>0</v>
      </c>
      <c r="D107" s="97">
        <v>0</v>
      </c>
      <c r="F107" s="88"/>
      <c r="G107" s="91"/>
    </row>
    <row r="108" spans="1:7" x14ac:dyDescent="0.2">
      <c r="A108" s="439">
        <v>4310</v>
      </c>
      <c r="B108" s="86" t="s">
        <v>64</v>
      </c>
      <c r="C108" s="95">
        <v>0</v>
      </c>
      <c r="D108" s="95">
        <v>0</v>
      </c>
      <c r="F108" s="88"/>
      <c r="G108" s="91"/>
    </row>
    <row r="109" spans="1:7" x14ac:dyDescent="0.2">
      <c r="A109" s="437">
        <v>4311</v>
      </c>
      <c r="B109" s="79" t="s">
        <v>521</v>
      </c>
      <c r="C109" s="96">
        <v>0</v>
      </c>
      <c r="D109" s="98">
        <v>0</v>
      </c>
      <c r="F109" s="74"/>
      <c r="G109" s="99"/>
    </row>
    <row r="110" spans="1:7" x14ac:dyDescent="0.2">
      <c r="A110" s="437">
        <v>4319</v>
      </c>
      <c r="B110" s="79" t="s">
        <v>522</v>
      </c>
      <c r="C110" s="96">
        <v>1321639.96</v>
      </c>
      <c r="D110" s="98">
        <v>0</v>
      </c>
      <c r="F110" s="74"/>
      <c r="G110" s="99"/>
    </row>
    <row r="111" spans="1:7" x14ac:dyDescent="0.2">
      <c r="A111" s="437">
        <v>4320</v>
      </c>
      <c r="B111" s="79" t="s">
        <v>65</v>
      </c>
      <c r="C111" s="95">
        <v>0</v>
      </c>
      <c r="D111" s="95">
        <v>0</v>
      </c>
      <c r="F111" s="88"/>
      <c r="G111" s="91"/>
    </row>
    <row r="112" spans="1:7" x14ac:dyDescent="0.2">
      <c r="A112" s="437">
        <v>4321</v>
      </c>
      <c r="B112" s="79" t="s">
        <v>523</v>
      </c>
      <c r="C112" s="96">
        <v>0</v>
      </c>
      <c r="D112" s="98">
        <v>0</v>
      </c>
      <c r="F112" s="74"/>
      <c r="G112" s="99"/>
    </row>
    <row r="113" spans="1:7" x14ac:dyDescent="0.2">
      <c r="A113" s="437">
        <v>4322</v>
      </c>
      <c r="B113" s="79" t="s">
        <v>524</v>
      </c>
      <c r="C113" s="96">
        <v>1321639.96</v>
      </c>
      <c r="D113" s="98">
        <v>0</v>
      </c>
      <c r="F113" s="74"/>
      <c r="G113" s="99"/>
    </row>
    <row r="114" spans="1:7" x14ac:dyDescent="0.2">
      <c r="A114" s="437">
        <v>4323</v>
      </c>
      <c r="B114" s="79" t="s">
        <v>525</v>
      </c>
      <c r="C114" s="96">
        <v>0</v>
      </c>
      <c r="D114" s="98">
        <v>0</v>
      </c>
      <c r="F114" s="74"/>
      <c r="G114" s="99"/>
    </row>
    <row r="115" spans="1:7" x14ac:dyDescent="0.2">
      <c r="A115" s="437">
        <v>4324</v>
      </c>
      <c r="B115" s="79" t="s">
        <v>526</v>
      </c>
      <c r="C115" s="96">
        <v>0</v>
      </c>
      <c r="D115" s="98">
        <v>0</v>
      </c>
      <c r="F115" s="74"/>
      <c r="G115" s="99"/>
    </row>
    <row r="116" spans="1:7" x14ac:dyDescent="0.2">
      <c r="A116" s="437">
        <v>4325</v>
      </c>
      <c r="B116" s="79" t="s">
        <v>527</v>
      </c>
      <c r="C116" s="96">
        <v>1321639.96</v>
      </c>
      <c r="D116" s="98">
        <v>0</v>
      </c>
      <c r="F116" s="74"/>
      <c r="G116" s="99"/>
    </row>
    <row r="117" spans="1:7" x14ac:dyDescent="0.2">
      <c r="A117" s="437">
        <v>4330</v>
      </c>
      <c r="B117" s="79" t="s">
        <v>66</v>
      </c>
      <c r="C117" s="95">
        <v>0</v>
      </c>
      <c r="D117" s="95">
        <v>0</v>
      </c>
      <c r="F117" s="88"/>
      <c r="G117" s="91"/>
    </row>
    <row r="118" spans="1:7" x14ac:dyDescent="0.2">
      <c r="A118" s="439">
        <v>4331</v>
      </c>
      <c r="B118" s="86" t="s">
        <v>66</v>
      </c>
      <c r="C118" s="96">
        <v>0</v>
      </c>
      <c r="D118" s="98">
        <v>0</v>
      </c>
      <c r="F118" s="74"/>
      <c r="G118" s="99"/>
    </row>
    <row r="119" spans="1:7" x14ac:dyDescent="0.2">
      <c r="A119" s="437">
        <v>4340</v>
      </c>
      <c r="B119" s="79" t="s">
        <v>67</v>
      </c>
      <c r="C119" s="95">
        <v>0</v>
      </c>
      <c r="D119" s="95">
        <v>0</v>
      </c>
      <c r="F119" s="88"/>
      <c r="G119" s="91"/>
    </row>
    <row r="120" spans="1:7" x14ac:dyDescent="0.2">
      <c r="A120" s="437">
        <v>4341</v>
      </c>
      <c r="B120" s="79" t="s">
        <v>67</v>
      </c>
      <c r="C120" s="96">
        <v>0</v>
      </c>
      <c r="D120" s="98">
        <v>0</v>
      </c>
      <c r="F120" s="74"/>
      <c r="G120" s="99"/>
    </row>
    <row r="121" spans="1:7" x14ac:dyDescent="0.2">
      <c r="A121" s="437">
        <v>4390</v>
      </c>
      <c r="B121" s="79" t="s">
        <v>68</v>
      </c>
      <c r="C121" s="100">
        <v>0</v>
      </c>
      <c r="D121" s="100">
        <v>0</v>
      </c>
      <c r="F121" s="88"/>
      <c r="G121" s="91"/>
    </row>
    <row r="122" spans="1:7" x14ac:dyDescent="0.2">
      <c r="A122" s="437">
        <v>4392</v>
      </c>
      <c r="B122" s="79" t="s">
        <v>528</v>
      </c>
      <c r="C122" s="101">
        <v>0</v>
      </c>
      <c r="D122" s="101">
        <v>0</v>
      </c>
      <c r="F122" s="74"/>
      <c r="G122" s="99"/>
    </row>
    <row r="123" spans="1:7" x14ac:dyDescent="0.2">
      <c r="A123" s="437">
        <v>4393</v>
      </c>
      <c r="B123" s="79" t="s">
        <v>529</v>
      </c>
      <c r="C123" s="101">
        <v>0</v>
      </c>
      <c r="D123" s="101">
        <v>0</v>
      </c>
      <c r="F123" s="74"/>
      <c r="G123" s="99"/>
    </row>
    <row r="124" spans="1:7" x14ac:dyDescent="0.2">
      <c r="A124" s="437">
        <v>4394</v>
      </c>
      <c r="B124" s="79" t="s">
        <v>530</v>
      </c>
      <c r="C124" s="101">
        <v>0</v>
      </c>
      <c r="D124" s="101">
        <v>0</v>
      </c>
      <c r="F124" s="74"/>
      <c r="G124" s="99"/>
    </row>
    <row r="125" spans="1:7" x14ac:dyDescent="0.2">
      <c r="A125" s="437">
        <v>4395</v>
      </c>
      <c r="B125" s="79" t="s">
        <v>47</v>
      </c>
      <c r="C125" s="101">
        <v>0</v>
      </c>
      <c r="D125" s="101">
        <v>0</v>
      </c>
      <c r="F125" s="74"/>
      <c r="G125" s="99"/>
    </row>
    <row r="126" spans="1:7" x14ac:dyDescent="0.2">
      <c r="A126" s="437">
        <v>4396</v>
      </c>
      <c r="B126" s="79" t="s">
        <v>531</v>
      </c>
      <c r="C126" s="101">
        <v>0</v>
      </c>
      <c r="D126" s="101">
        <v>0</v>
      </c>
      <c r="F126" s="74"/>
      <c r="G126" s="99"/>
    </row>
    <row r="127" spans="1:7" x14ac:dyDescent="0.2">
      <c r="A127" s="437">
        <v>4397</v>
      </c>
      <c r="B127" s="79" t="s">
        <v>532</v>
      </c>
      <c r="C127" s="101">
        <v>0</v>
      </c>
      <c r="D127" s="101">
        <v>0</v>
      </c>
      <c r="F127" s="74"/>
      <c r="G127" s="99"/>
    </row>
    <row r="128" spans="1:7" x14ac:dyDescent="0.2">
      <c r="A128" s="439">
        <v>4399</v>
      </c>
      <c r="B128" s="86" t="s">
        <v>68</v>
      </c>
      <c r="C128" s="96">
        <v>0</v>
      </c>
      <c r="D128" s="96">
        <v>0</v>
      </c>
      <c r="F128" s="74"/>
      <c r="G128" s="99"/>
    </row>
    <row r="129" spans="1:7" x14ac:dyDescent="0.2">
      <c r="A129" s="437">
        <v>1120</v>
      </c>
      <c r="B129" s="79" t="s">
        <v>640</v>
      </c>
      <c r="C129" s="87">
        <v>0</v>
      </c>
      <c r="D129" s="87">
        <v>0</v>
      </c>
      <c r="F129" s="88"/>
      <c r="G129" s="93"/>
    </row>
    <row r="130" spans="1:7" x14ac:dyDescent="0.2">
      <c r="A130" s="437">
        <v>1124</v>
      </c>
      <c r="B130" s="79" t="s">
        <v>641</v>
      </c>
      <c r="C130" s="102">
        <v>0</v>
      </c>
      <c r="D130" s="82">
        <v>0</v>
      </c>
      <c r="F130" s="74"/>
      <c r="G130" s="71"/>
    </row>
    <row r="131" spans="1:7" x14ac:dyDescent="0.2">
      <c r="A131" s="437">
        <v>1124</v>
      </c>
      <c r="B131" s="79" t="s">
        <v>642</v>
      </c>
      <c r="C131" s="102">
        <v>0</v>
      </c>
      <c r="D131" s="82">
        <v>0</v>
      </c>
      <c r="F131" s="74"/>
      <c r="G131" s="71"/>
    </row>
    <row r="132" spans="1:7" x14ac:dyDescent="0.2">
      <c r="A132" s="437">
        <v>1124</v>
      </c>
      <c r="B132" s="79" t="s">
        <v>643</v>
      </c>
      <c r="C132" s="102">
        <v>0</v>
      </c>
      <c r="D132" s="82">
        <v>0</v>
      </c>
      <c r="F132" s="74"/>
      <c r="G132" s="71"/>
    </row>
    <row r="133" spans="1:7" x14ac:dyDescent="0.2">
      <c r="A133" s="437">
        <v>1124</v>
      </c>
      <c r="B133" s="79" t="s">
        <v>644</v>
      </c>
      <c r="C133" s="102">
        <v>0</v>
      </c>
      <c r="D133" s="82">
        <v>0</v>
      </c>
      <c r="F133" s="74"/>
      <c r="G133" s="71"/>
    </row>
    <row r="134" spans="1:7" x14ac:dyDescent="0.2">
      <c r="A134" s="437">
        <v>1124</v>
      </c>
      <c r="B134" s="79" t="s">
        <v>645</v>
      </c>
      <c r="C134" s="82">
        <v>0</v>
      </c>
      <c r="D134" s="82">
        <v>0</v>
      </c>
      <c r="F134" s="74"/>
      <c r="G134" s="71"/>
    </row>
    <row r="135" spans="1:7" x14ac:dyDescent="0.2">
      <c r="A135" s="437">
        <v>1124</v>
      </c>
      <c r="B135" s="79" t="s">
        <v>646</v>
      </c>
      <c r="C135" s="82">
        <v>0</v>
      </c>
      <c r="D135" s="82">
        <v>0</v>
      </c>
      <c r="F135" s="74"/>
      <c r="G135" s="71"/>
    </row>
    <row r="136" spans="1:7" x14ac:dyDescent="0.2">
      <c r="A136" s="437">
        <v>1122</v>
      </c>
      <c r="B136" s="79" t="s">
        <v>647</v>
      </c>
      <c r="C136" s="82">
        <v>0</v>
      </c>
      <c r="D136" s="82">
        <v>0</v>
      </c>
      <c r="F136" s="74"/>
      <c r="G136" s="71"/>
    </row>
    <row r="137" spans="1:7" x14ac:dyDescent="0.2">
      <c r="A137" s="437">
        <v>1122</v>
      </c>
      <c r="B137" s="79" t="s">
        <v>648</v>
      </c>
      <c r="C137" s="102">
        <v>0</v>
      </c>
      <c r="D137" s="82">
        <v>0</v>
      </c>
      <c r="F137" s="74"/>
      <c r="G137" s="71"/>
    </row>
    <row r="138" spans="1:7" x14ac:dyDescent="0.2">
      <c r="A138" s="439">
        <v>1122</v>
      </c>
      <c r="B138" s="86" t="s">
        <v>649</v>
      </c>
      <c r="C138" s="82">
        <v>0</v>
      </c>
      <c r="D138" s="82">
        <v>0</v>
      </c>
      <c r="F138" s="74"/>
      <c r="G138" s="71"/>
    </row>
    <row r="139" spans="1:7" x14ac:dyDescent="0.2">
      <c r="A139" s="437"/>
      <c r="B139" s="79" t="s">
        <v>650</v>
      </c>
      <c r="C139" s="87">
        <v>0</v>
      </c>
      <c r="D139" s="87">
        <v>0</v>
      </c>
      <c r="F139" s="88"/>
      <c r="G139" s="93"/>
    </row>
    <row r="140" spans="1:7" x14ac:dyDescent="0.2">
      <c r="C140" s="79">
        <v>-11954140.460000001</v>
      </c>
      <c r="D140" s="79">
        <v>16574131.02</v>
      </c>
      <c r="F140" s="74"/>
      <c r="G140" s="71"/>
    </row>
    <row r="141" spans="1:7" x14ac:dyDescent="0.2">
      <c r="A141" s="437"/>
      <c r="B141" s="79" t="s">
        <v>133</v>
      </c>
      <c r="F141" s="88"/>
      <c r="G141" s="93"/>
    </row>
    <row r="142" spans="1:7" x14ac:dyDescent="0.2">
      <c r="F142" s="74"/>
      <c r="G142" s="71"/>
    </row>
    <row r="143" spans="1:7" x14ac:dyDescent="0.2">
      <c r="F143" s="74"/>
      <c r="G143" s="10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del trimestre anterior" sqref="D63 D54 C49:D49 C54:C65" xr:uid="{00000000-0002-0000-0C00-000000000000}"/>
    <dataValidation allowBlank="1" showInputMessage="1" showErrorMessage="1" prompt="Saldo al 31 de diciembre del año anterior que se presenta" sqref="D8 D47 D20" xr:uid="{00000000-0002-0000-0C00-000001000000}"/>
    <dataValidation allowBlank="1" showInputMessage="1" showErrorMessage="1" prompt="Importe final del periodo que corresponde la información financiera trimestral que se presenta." sqref="C47 C8 D64:D65 D55:D62 C20" xr:uid="{00000000-0002-0000-0C00-000002000000}"/>
  </dataValidations>
  <pageMargins left="0.7" right="0.7" top="0.75" bottom="0.75" header="0.3" footer="0.3"/>
  <pageSetup scale="7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0070C0"/>
  </sheetPr>
  <dimension ref="A1:C23"/>
  <sheetViews>
    <sheetView showGridLines="0" zoomScaleNormal="100" workbookViewId="0">
      <selection activeCell="H22" sqref="H22"/>
    </sheetView>
  </sheetViews>
  <sheetFormatPr baseColWidth="10" defaultColWidth="14" defaultRowHeight="11.25" x14ac:dyDescent="0.2"/>
  <cols>
    <col min="1" max="1" width="4.1640625" style="106" customWidth="1"/>
    <col min="2" max="2" width="87.83203125" style="106" customWidth="1"/>
    <col min="3" max="3" width="30.5" style="106" customWidth="1"/>
    <col min="4" max="16384" width="14" style="106"/>
  </cols>
  <sheetData>
    <row r="1" spans="1:3" s="613" customFormat="1" ht="26.25" customHeight="1" x14ac:dyDescent="0.2">
      <c r="A1" s="902" t="s">
        <v>912</v>
      </c>
      <c r="B1" s="903"/>
      <c r="C1" s="904"/>
    </row>
    <row r="2" spans="1:3" s="104" customFormat="1" ht="14.45" customHeight="1" x14ac:dyDescent="0.2">
      <c r="A2" s="905" t="s">
        <v>651</v>
      </c>
      <c r="B2" s="906"/>
      <c r="C2" s="907"/>
    </row>
    <row r="3" spans="1:3" s="104" customFormat="1" ht="14.45" customHeight="1" x14ac:dyDescent="0.2">
      <c r="A3" s="905" t="s">
        <v>841</v>
      </c>
      <c r="B3" s="906"/>
      <c r="C3" s="907"/>
    </row>
    <row r="4" spans="1:3" s="105" customFormat="1" ht="14.45" customHeight="1" x14ac:dyDescent="0.2">
      <c r="A4" s="908" t="s">
        <v>652</v>
      </c>
      <c r="B4" s="909"/>
      <c r="C4" s="910"/>
    </row>
    <row r="5" spans="1:3" s="105" customFormat="1" ht="18" customHeight="1" x14ac:dyDescent="0.2">
      <c r="A5" s="911" t="s">
        <v>103</v>
      </c>
      <c r="B5" s="912"/>
      <c r="C5" s="431">
        <v>2025</v>
      </c>
    </row>
    <row r="6" spans="1:3" x14ac:dyDescent="0.2">
      <c r="A6" s="458" t="s">
        <v>653</v>
      </c>
      <c r="B6" s="458"/>
      <c r="C6" s="459">
        <v>1321639.96</v>
      </c>
    </row>
    <row r="7" spans="1:3" x14ac:dyDescent="0.2">
      <c r="B7" s="442"/>
      <c r="C7" s="442"/>
    </row>
    <row r="8" spans="1:3" x14ac:dyDescent="0.2">
      <c r="A8" s="440" t="s">
        <v>654</v>
      </c>
      <c r="B8" s="440"/>
      <c r="C8" s="441">
        <v>0</v>
      </c>
    </row>
    <row r="9" spans="1:3" x14ac:dyDescent="0.2">
      <c r="A9" s="443" t="s">
        <v>655</v>
      </c>
      <c r="B9" s="444" t="s">
        <v>64</v>
      </c>
      <c r="C9" s="445">
        <v>0</v>
      </c>
    </row>
    <row r="10" spans="1:3" x14ac:dyDescent="0.2">
      <c r="A10" s="446" t="s">
        <v>656</v>
      </c>
      <c r="B10" s="447" t="s">
        <v>657</v>
      </c>
      <c r="C10" s="445">
        <v>0</v>
      </c>
    </row>
    <row r="11" spans="1:3" x14ac:dyDescent="0.2">
      <c r="A11" s="446" t="s">
        <v>658</v>
      </c>
      <c r="B11" s="447" t="s">
        <v>66</v>
      </c>
      <c r="C11" s="445">
        <v>0</v>
      </c>
    </row>
    <row r="12" spans="1:3" x14ac:dyDescent="0.2">
      <c r="A12" s="446" t="s">
        <v>659</v>
      </c>
      <c r="B12" s="447" t="s">
        <v>67</v>
      </c>
      <c r="C12" s="445">
        <v>0</v>
      </c>
    </row>
    <row r="13" spans="1:3" x14ac:dyDescent="0.2">
      <c r="A13" s="446" t="s">
        <v>660</v>
      </c>
      <c r="B13" s="447" t="s">
        <v>68</v>
      </c>
      <c r="C13" s="445">
        <v>0</v>
      </c>
    </row>
    <row r="14" spans="1:3" x14ac:dyDescent="0.2">
      <c r="A14" s="448" t="s">
        <v>661</v>
      </c>
      <c r="B14" s="449" t="s">
        <v>662</v>
      </c>
      <c r="C14" s="445">
        <v>0</v>
      </c>
    </row>
    <row r="15" spans="1:3" x14ac:dyDescent="0.2">
      <c r="B15" s="450"/>
      <c r="C15" s="451"/>
    </row>
    <row r="16" spans="1:3" x14ac:dyDescent="0.2">
      <c r="A16" s="440" t="s">
        <v>820</v>
      </c>
      <c r="B16" s="442"/>
      <c r="C16" s="441">
        <v>0</v>
      </c>
    </row>
    <row r="17" spans="1:3" x14ac:dyDescent="0.2">
      <c r="A17" s="452">
        <v>3.1</v>
      </c>
      <c r="B17" s="447" t="s">
        <v>663</v>
      </c>
      <c r="C17" s="445">
        <v>0</v>
      </c>
    </row>
    <row r="18" spans="1:3" x14ac:dyDescent="0.2">
      <c r="A18" s="453">
        <v>3.2</v>
      </c>
      <c r="B18" s="447" t="s">
        <v>140</v>
      </c>
      <c r="C18" s="445">
        <v>0</v>
      </c>
    </row>
    <row r="19" spans="1:3" x14ac:dyDescent="0.2">
      <c r="A19" s="453">
        <v>3.3</v>
      </c>
      <c r="B19" s="449" t="s">
        <v>664</v>
      </c>
      <c r="C19" s="454">
        <v>0</v>
      </c>
    </row>
    <row r="20" spans="1:3" x14ac:dyDescent="0.2">
      <c r="B20" s="455"/>
      <c r="C20" s="456"/>
    </row>
    <row r="21" spans="1:3" x14ac:dyDescent="0.2">
      <c r="A21" s="460" t="s">
        <v>821</v>
      </c>
      <c r="B21" s="460"/>
      <c r="C21" s="459">
        <v>1321639.96</v>
      </c>
    </row>
    <row r="23" spans="1:3" x14ac:dyDescent="0.2">
      <c r="B23" s="106" t="s">
        <v>133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0070C0"/>
  </sheetPr>
  <dimension ref="A1:C44"/>
  <sheetViews>
    <sheetView showGridLines="0" zoomScaleNormal="100" workbookViewId="0">
      <selection activeCell="C41" sqref="C41"/>
    </sheetView>
  </sheetViews>
  <sheetFormatPr baseColWidth="10" defaultColWidth="14" defaultRowHeight="11.25" x14ac:dyDescent="0.2"/>
  <cols>
    <col min="1" max="1" width="4.5" style="106" customWidth="1"/>
    <col min="2" max="2" width="82.6640625" style="106" customWidth="1"/>
    <col min="3" max="3" width="31.83203125" style="106" customWidth="1"/>
    <col min="4" max="16384" width="14" style="106"/>
  </cols>
  <sheetData>
    <row r="1" spans="1:3" s="107" customFormat="1" ht="24" customHeight="1" x14ac:dyDescent="0.2">
      <c r="A1" s="913" t="s">
        <v>912</v>
      </c>
      <c r="B1" s="914"/>
      <c r="C1" s="915"/>
    </row>
    <row r="2" spans="1:3" s="107" customFormat="1" ht="14.45" customHeight="1" x14ac:dyDescent="0.2">
      <c r="A2" s="916" t="s">
        <v>665</v>
      </c>
      <c r="B2" s="917"/>
      <c r="C2" s="918"/>
    </row>
    <row r="3" spans="1:3" s="107" customFormat="1" ht="14.45" customHeight="1" x14ac:dyDescent="0.2">
      <c r="A3" s="916" t="s">
        <v>841</v>
      </c>
      <c r="B3" s="917"/>
      <c r="C3" s="918"/>
    </row>
    <row r="4" spans="1:3" ht="14.45" customHeight="1" x14ac:dyDescent="0.2">
      <c r="A4" s="908" t="s">
        <v>652</v>
      </c>
      <c r="B4" s="909"/>
      <c r="C4" s="910"/>
    </row>
    <row r="5" spans="1:3" ht="22.35" customHeight="1" x14ac:dyDescent="0.2">
      <c r="A5" s="911" t="s">
        <v>103</v>
      </c>
      <c r="B5" s="912"/>
      <c r="C5" s="431">
        <v>2025</v>
      </c>
    </row>
    <row r="6" spans="1:3" ht="11.1" customHeight="1" x14ac:dyDescent="0.2">
      <c r="A6" s="458" t="s">
        <v>666</v>
      </c>
      <c r="B6" s="458"/>
      <c r="C6" s="459">
        <v>11954140.459999999</v>
      </c>
    </row>
    <row r="7" spans="1:3" x14ac:dyDescent="0.2">
      <c r="A7" s="461"/>
      <c r="B7" s="442"/>
      <c r="C7" s="462"/>
    </row>
    <row r="8" spans="1:3" x14ac:dyDescent="0.2">
      <c r="A8" s="440" t="s">
        <v>667</v>
      </c>
      <c r="B8" s="463"/>
      <c r="C8" s="441">
        <v>0</v>
      </c>
    </row>
    <row r="9" spans="1:3" x14ac:dyDescent="0.2">
      <c r="A9" s="464">
        <v>2.1</v>
      </c>
      <c r="B9" s="465" t="s">
        <v>163</v>
      </c>
      <c r="C9" s="466">
        <v>0</v>
      </c>
    </row>
    <row r="10" spans="1:3" x14ac:dyDescent="0.2">
      <c r="A10" s="464">
        <v>2.2000000000000002</v>
      </c>
      <c r="B10" s="465" t="s">
        <v>73</v>
      </c>
      <c r="C10" s="466">
        <v>0</v>
      </c>
    </row>
    <row r="11" spans="1:3" x14ac:dyDescent="0.2">
      <c r="A11" s="467">
        <v>2.2999999999999998</v>
      </c>
      <c r="B11" s="468" t="s">
        <v>180</v>
      </c>
      <c r="C11" s="466">
        <v>0</v>
      </c>
    </row>
    <row r="12" spans="1:3" x14ac:dyDescent="0.2">
      <c r="A12" s="467">
        <v>2.4</v>
      </c>
      <c r="B12" s="468" t="s">
        <v>181</v>
      </c>
      <c r="C12" s="466">
        <v>0</v>
      </c>
    </row>
    <row r="13" spans="1:3" x14ac:dyDescent="0.2">
      <c r="A13" s="467">
        <v>2.5</v>
      </c>
      <c r="B13" s="468" t="s">
        <v>182</v>
      </c>
      <c r="C13" s="466">
        <v>0</v>
      </c>
    </row>
    <row r="14" spans="1:3" x14ac:dyDescent="0.2">
      <c r="A14" s="467">
        <v>2.6</v>
      </c>
      <c r="B14" s="468" t="s">
        <v>183</v>
      </c>
      <c r="C14" s="466">
        <v>0</v>
      </c>
    </row>
    <row r="15" spans="1:3" x14ac:dyDescent="0.2">
      <c r="A15" s="467">
        <v>2.7</v>
      </c>
      <c r="B15" s="468" t="s">
        <v>184</v>
      </c>
      <c r="C15" s="466">
        <v>0</v>
      </c>
    </row>
    <row r="16" spans="1:3" x14ac:dyDescent="0.2">
      <c r="A16" s="467">
        <v>2.8</v>
      </c>
      <c r="B16" s="468" t="s">
        <v>185</v>
      </c>
      <c r="C16" s="466">
        <v>0</v>
      </c>
    </row>
    <row r="17" spans="1:3" x14ac:dyDescent="0.2">
      <c r="A17" s="467">
        <v>2.9</v>
      </c>
      <c r="B17" s="468" t="s">
        <v>186</v>
      </c>
      <c r="C17" s="466">
        <v>0</v>
      </c>
    </row>
    <row r="18" spans="1:3" x14ac:dyDescent="0.2">
      <c r="A18" s="467" t="s">
        <v>668</v>
      </c>
      <c r="B18" s="468" t="s">
        <v>187</v>
      </c>
      <c r="C18" s="466">
        <v>0</v>
      </c>
    </row>
    <row r="19" spans="1:3" x14ac:dyDescent="0.2">
      <c r="A19" s="467" t="s">
        <v>669</v>
      </c>
      <c r="B19" s="468" t="s">
        <v>28</v>
      </c>
      <c r="C19" s="466">
        <v>0</v>
      </c>
    </row>
    <row r="20" spans="1:3" x14ac:dyDescent="0.2">
      <c r="A20" s="467" t="s">
        <v>670</v>
      </c>
      <c r="B20" s="468" t="s">
        <v>188</v>
      </c>
      <c r="C20" s="466">
        <v>0</v>
      </c>
    </row>
    <row r="21" spans="1:3" x14ac:dyDescent="0.2">
      <c r="A21" s="467" t="s">
        <v>671</v>
      </c>
      <c r="B21" s="468" t="s">
        <v>189</v>
      </c>
      <c r="C21" s="466">
        <v>0</v>
      </c>
    </row>
    <row r="22" spans="1:3" x14ac:dyDescent="0.2">
      <c r="A22" s="467" t="s">
        <v>672</v>
      </c>
      <c r="B22" s="468" t="s">
        <v>192</v>
      </c>
      <c r="C22" s="466">
        <v>0</v>
      </c>
    </row>
    <row r="23" spans="1:3" x14ac:dyDescent="0.2">
      <c r="A23" s="467" t="s">
        <v>673</v>
      </c>
      <c r="B23" s="468" t="s">
        <v>193</v>
      </c>
      <c r="C23" s="466">
        <v>0</v>
      </c>
    </row>
    <row r="24" spans="1:3" x14ac:dyDescent="0.2">
      <c r="A24" s="467" t="s">
        <v>674</v>
      </c>
      <c r="B24" s="468" t="s">
        <v>194</v>
      </c>
      <c r="C24" s="466">
        <v>0</v>
      </c>
    </row>
    <row r="25" spans="1:3" x14ac:dyDescent="0.2">
      <c r="A25" s="467" t="s">
        <v>675</v>
      </c>
      <c r="B25" s="468" t="s">
        <v>195</v>
      </c>
      <c r="C25" s="466">
        <v>0</v>
      </c>
    </row>
    <row r="26" spans="1:3" x14ac:dyDescent="0.2">
      <c r="A26" s="467" t="s">
        <v>676</v>
      </c>
      <c r="B26" s="468" t="s">
        <v>197</v>
      </c>
      <c r="C26" s="466">
        <v>0</v>
      </c>
    </row>
    <row r="27" spans="1:3" x14ac:dyDescent="0.2">
      <c r="A27" s="467" t="s">
        <v>677</v>
      </c>
      <c r="B27" s="468" t="s">
        <v>199</v>
      </c>
      <c r="C27" s="466">
        <v>0</v>
      </c>
    </row>
    <row r="28" spans="1:3" x14ac:dyDescent="0.2">
      <c r="A28" s="467" t="s">
        <v>678</v>
      </c>
      <c r="B28" s="468" t="s">
        <v>679</v>
      </c>
      <c r="C28" s="466">
        <v>0</v>
      </c>
    </row>
    <row r="29" spans="1:3" x14ac:dyDescent="0.2">
      <c r="A29" s="467" t="s">
        <v>680</v>
      </c>
      <c r="B29" s="465" t="s">
        <v>681</v>
      </c>
      <c r="C29" s="466">
        <v>0</v>
      </c>
    </row>
    <row r="30" spans="1:3" x14ac:dyDescent="0.2">
      <c r="A30" s="469"/>
      <c r="B30" s="470"/>
      <c r="C30" s="471"/>
    </row>
    <row r="31" spans="1:3" x14ac:dyDescent="0.2">
      <c r="A31" s="472" t="s">
        <v>682</v>
      </c>
      <c r="B31" s="473"/>
      <c r="C31" s="474">
        <v>107329.5</v>
      </c>
    </row>
    <row r="32" spans="1:3" x14ac:dyDescent="0.2">
      <c r="A32" s="467" t="s">
        <v>683</v>
      </c>
      <c r="B32" s="468" t="s">
        <v>95</v>
      </c>
      <c r="C32" s="466">
        <v>107329.5</v>
      </c>
    </row>
    <row r="33" spans="1:3" x14ac:dyDescent="0.2">
      <c r="A33" s="467" t="s">
        <v>684</v>
      </c>
      <c r="B33" s="468" t="s">
        <v>96</v>
      </c>
      <c r="C33" s="466">
        <v>0</v>
      </c>
    </row>
    <row r="34" spans="1:3" x14ac:dyDescent="0.2">
      <c r="A34" s="467" t="s">
        <v>685</v>
      </c>
      <c r="B34" s="468" t="s">
        <v>97</v>
      </c>
      <c r="C34" s="466">
        <v>0</v>
      </c>
    </row>
    <row r="35" spans="1:3" x14ac:dyDescent="0.2">
      <c r="A35" s="467" t="s">
        <v>686</v>
      </c>
      <c r="B35" s="468" t="s">
        <v>98</v>
      </c>
      <c r="C35" s="466">
        <v>0</v>
      </c>
    </row>
    <row r="36" spans="1:3" x14ac:dyDescent="0.2">
      <c r="A36" s="467" t="s">
        <v>687</v>
      </c>
      <c r="B36" s="468" t="s">
        <v>100</v>
      </c>
      <c r="C36" s="466">
        <v>0</v>
      </c>
    </row>
    <row r="37" spans="1:3" x14ac:dyDescent="0.2">
      <c r="A37" s="467" t="s">
        <v>688</v>
      </c>
      <c r="B37" s="468" t="s">
        <v>822</v>
      </c>
      <c r="C37" s="466">
        <v>0</v>
      </c>
    </row>
    <row r="38" spans="1:3" x14ac:dyDescent="0.2">
      <c r="A38" s="467" t="s">
        <v>689</v>
      </c>
      <c r="B38" s="465" t="s">
        <v>690</v>
      </c>
      <c r="C38" s="475">
        <v>0</v>
      </c>
    </row>
    <row r="39" spans="1:3" x14ac:dyDescent="0.2">
      <c r="A39" s="461"/>
      <c r="B39" s="476"/>
      <c r="C39" s="477"/>
    </row>
    <row r="40" spans="1:3" x14ac:dyDescent="0.2">
      <c r="A40" s="478" t="s">
        <v>823</v>
      </c>
      <c r="B40" s="479"/>
      <c r="C40" s="480">
        <f>C6-C8+C31</f>
        <v>12061469.959999999</v>
      </c>
    </row>
    <row r="42" spans="1:3" x14ac:dyDescent="0.2">
      <c r="B42" s="106" t="s">
        <v>133</v>
      </c>
    </row>
    <row r="44" spans="1:3" x14ac:dyDescent="0.2">
      <c r="C44" s="632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0070C0"/>
  </sheetPr>
  <dimension ref="A1:J59"/>
  <sheetViews>
    <sheetView showGridLines="0" topLeftCell="A3" zoomScale="90" zoomScaleNormal="90" workbookViewId="0">
      <selection activeCell="E50" sqref="E50"/>
    </sheetView>
  </sheetViews>
  <sheetFormatPr baseColWidth="10" defaultColWidth="11.1640625" defaultRowHeight="11.25" x14ac:dyDescent="0.2"/>
  <cols>
    <col min="1" max="1" width="12.1640625" style="79" customWidth="1"/>
    <col min="2" max="2" width="83.83203125" style="79" bestFit="1" customWidth="1"/>
    <col min="3" max="6" width="19.1640625" style="79" customWidth="1"/>
    <col min="7" max="10" width="20.5" style="79" customWidth="1"/>
    <col min="11" max="16384" width="11.1640625" style="79"/>
  </cols>
  <sheetData>
    <row r="1" spans="1:10" ht="28.5" customHeight="1" x14ac:dyDescent="0.2">
      <c r="A1" s="900" t="s">
        <v>912</v>
      </c>
      <c r="B1" s="920"/>
      <c r="C1" s="920"/>
      <c r="D1" s="920"/>
      <c r="E1" s="920"/>
      <c r="F1" s="920"/>
      <c r="G1" s="77" t="s">
        <v>308</v>
      </c>
      <c r="H1" s="78">
        <v>2025</v>
      </c>
    </row>
    <row r="2" spans="1:10" ht="12" customHeight="1" x14ac:dyDescent="0.2">
      <c r="A2" s="901" t="s">
        <v>691</v>
      </c>
      <c r="B2" s="921"/>
      <c r="C2" s="921"/>
      <c r="D2" s="921"/>
      <c r="E2" s="921"/>
      <c r="F2" s="921"/>
      <c r="G2" s="77" t="s">
        <v>310</v>
      </c>
      <c r="H2" s="78" t="s">
        <v>735</v>
      </c>
    </row>
    <row r="3" spans="1:10" ht="12" customHeight="1" x14ac:dyDescent="0.2">
      <c r="A3" s="922" t="s">
        <v>841</v>
      </c>
      <c r="B3" s="923"/>
      <c r="C3" s="923"/>
      <c r="D3" s="923"/>
      <c r="E3" s="923"/>
      <c r="F3" s="923"/>
      <c r="G3" s="77" t="s">
        <v>311</v>
      </c>
      <c r="H3" s="78" t="s">
        <v>826</v>
      </c>
    </row>
    <row r="4" spans="1:10" ht="12" customHeight="1" x14ac:dyDescent="0.2">
      <c r="A4" s="922" t="str">
        <f>'Notas a los Edos Financieros'!A4</f>
        <v>(Cifras en Pesos)</v>
      </c>
      <c r="B4" s="923"/>
      <c r="C4" s="923"/>
      <c r="D4" s="923"/>
      <c r="E4" s="923"/>
      <c r="F4" s="923"/>
      <c r="G4" s="108"/>
      <c r="H4" s="108"/>
    </row>
    <row r="5" spans="1:10" x14ac:dyDescent="0.2">
      <c r="A5" s="80" t="s">
        <v>365</v>
      </c>
      <c r="B5" s="81"/>
      <c r="C5" s="81"/>
      <c r="D5" s="81"/>
      <c r="E5" s="81"/>
      <c r="F5" s="81"/>
      <c r="G5" s="81"/>
      <c r="H5" s="81"/>
    </row>
    <row r="8" spans="1:10" s="83" customFormat="1" ht="16.5" customHeight="1" x14ac:dyDescent="0.2">
      <c r="A8" s="436" t="s">
        <v>367</v>
      </c>
      <c r="B8" s="436" t="s">
        <v>103</v>
      </c>
      <c r="C8" s="436" t="s">
        <v>296</v>
      </c>
      <c r="D8" s="436" t="s">
        <v>692</v>
      </c>
      <c r="E8" s="436" t="s">
        <v>693</v>
      </c>
      <c r="F8" s="436" t="s">
        <v>299</v>
      </c>
      <c r="G8" s="436" t="s">
        <v>694</v>
      </c>
      <c r="H8" s="436" t="s">
        <v>695</v>
      </c>
      <c r="I8" s="436" t="s">
        <v>696</v>
      </c>
      <c r="J8" s="436" t="s">
        <v>697</v>
      </c>
    </row>
    <row r="9" spans="1:10" s="86" customFormat="1" x14ac:dyDescent="0.2">
      <c r="A9" s="439">
        <v>7000</v>
      </c>
      <c r="B9" s="86" t="s">
        <v>698</v>
      </c>
    </row>
    <row r="10" spans="1:10" x14ac:dyDescent="0.2">
      <c r="A10" s="79">
        <v>7110</v>
      </c>
      <c r="B10" s="79" t="s">
        <v>694</v>
      </c>
      <c r="C10" s="82">
        <v>0</v>
      </c>
      <c r="D10" s="82">
        <v>0</v>
      </c>
      <c r="E10" s="82">
        <v>0</v>
      </c>
      <c r="F10" s="82">
        <f>C10+D10+E10</f>
        <v>0</v>
      </c>
      <c r="G10" s="79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79">
        <v>7120</v>
      </c>
      <c r="B11" s="79" t="s">
        <v>699</v>
      </c>
      <c r="C11" s="82">
        <v>0</v>
      </c>
      <c r="D11" s="82">
        <v>0</v>
      </c>
      <c r="E11" s="82">
        <v>0</v>
      </c>
      <c r="F11" s="82">
        <f t="shared" ref="F11:F35" si="0">C11+D11+E11</f>
        <v>0</v>
      </c>
    </row>
    <row r="12" spans="1:10" x14ac:dyDescent="0.2">
      <c r="A12" s="79">
        <v>7130</v>
      </c>
      <c r="B12" s="79" t="s">
        <v>700</v>
      </c>
      <c r="C12" s="82">
        <v>0</v>
      </c>
      <c r="D12" s="82">
        <v>0</v>
      </c>
      <c r="E12" s="82">
        <v>0</v>
      </c>
      <c r="F12" s="82">
        <f t="shared" si="0"/>
        <v>0</v>
      </c>
    </row>
    <row r="13" spans="1:10" x14ac:dyDescent="0.2">
      <c r="A13" s="79">
        <v>7140</v>
      </c>
      <c r="B13" s="79" t="s">
        <v>701</v>
      </c>
      <c r="C13" s="82">
        <v>0</v>
      </c>
      <c r="D13" s="82">
        <v>0</v>
      </c>
      <c r="E13" s="82">
        <v>0</v>
      </c>
      <c r="F13" s="82">
        <f t="shared" si="0"/>
        <v>0</v>
      </c>
    </row>
    <row r="14" spans="1:10" x14ac:dyDescent="0.2">
      <c r="A14" s="79">
        <v>7150</v>
      </c>
      <c r="B14" s="79" t="s">
        <v>702</v>
      </c>
      <c r="C14" s="82">
        <v>0</v>
      </c>
      <c r="D14" s="82">
        <v>0</v>
      </c>
      <c r="E14" s="82">
        <v>0</v>
      </c>
      <c r="F14" s="82">
        <f t="shared" si="0"/>
        <v>0</v>
      </c>
    </row>
    <row r="15" spans="1:10" x14ac:dyDescent="0.2">
      <c r="A15" s="79">
        <v>7160</v>
      </c>
      <c r="B15" s="79" t="s">
        <v>703</v>
      </c>
      <c r="C15" s="82">
        <v>0</v>
      </c>
      <c r="D15" s="82">
        <v>0</v>
      </c>
      <c r="E15" s="82">
        <v>0</v>
      </c>
      <c r="F15" s="82">
        <f t="shared" si="0"/>
        <v>0</v>
      </c>
    </row>
    <row r="16" spans="1:10" x14ac:dyDescent="0.2">
      <c r="A16" s="79">
        <v>7210</v>
      </c>
      <c r="B16" s="79" t="s">
        <v>704</v>
      </c>
      <c r="C16" s="82">
        <v>0</v>
      </c>
      <c r="D16" s="82">
        <v>0</v>
      </c>
      <c r="E16" s="82">
        <v>0</v>
      </c>
      <c r="F16" s="82">
        <f t="shared" si="0"/>
        <v>0</v>
      </c>
    </row>
    <row r="17" spans="1:6" x14ac:dyDescent="0.2">
      <c r="A17" s="79">
        <v>7220</v>
      </c>
      <c r="B17" s="79" t="s">
        <v>705</v>
      </c>
      <c r="C17" s="82">
        <v>0</v>
      </c>
      <c r="D17" s="82">
        <v>0</v>
      </c>
      <c r="E17" s="82">
        <v>0</v>
      </c>
      <c r="F17" s="82">
        <f t="shared" si="0"/>
        <v>0</v>
      </c>
    </row>
    <row r="18" spans="1:6" x14ac:dyDescent="0.2">
      <c r="A18" s="79">
        <v>7230</v>
      </c>
      <c r="B18" s="79" t="s">
        <v>706</v>
      </c>
      <c r="C18" s="82">
        <v>0</v>
      </c>
      <c r="D18" s="82">
        <v>0</v>
      </c>
      <c r="E18" s="82">
        <v>0</v>
      </c>
      <c r="F18" s="82">
        <f t="shared" si="0"/>
        <v>0</v>
      </c>
    </row>
    <row r="19" spans="1:6" x14ac:dyDescent="0.2">
      <c r="A19" s="79">
        <v>7240</v>
      </c>
      <c r="B19" s="79" t="s">
        <v>707</v>
      </c>
      <c r="C19" s="82">
        <v>0</v>
      </c>
      <c r="D19" s="82">
        <v>0</v>
      </c>
      <c r="E19" s="82">
        <v>0</v>
      </c>
      <c r="F19" s="82">
        <f t="shared" si="0"/>
        <v>0</v>
      </c>
    </row>
    <row r="20" spans="1:6" x14ac:dyDescent="0.2">
      <c r="A20" s="79">
        <v>7250</v>
      </c>
      <c r="B20" s="79" t="s">
        <v>708</v>
      </c>
      <c r="C20" s="82">
        <v>0</v>
      </c>
      <c r="D20" s="82">
        <v>0</v>
      </c>
      <c r="E20" s="82">
        <v>0</v>
      </c>
      <c r="F20" s="82">
        <f t="shared" si="0"/>
        <v>0</v>
      </c>
    </row>
    <row r="21" spans="1:6" x14ac:dyDescent="0.2">
      <c r="A21" s="79">
        <v>7260</v>
      </c>
      <c r="B21" s="79" t="s">
        <v>709</v>
      </c>
      <c r="C21" s="82">
        <v>0</v>
      </c>
      <c r="D21" s="82">
        <v>0</v>
      </c>
      <c r="E21" s="82">
        <v>0</v>
      </c>
      <c r="F21" s="82">
        <f t="shared" si="0"/>
        <v>0</v>
      </c>
    </row>
    <row r="22" spans="1:6" x14ac:dyDescent="0.2">
      <c r="A22" s="79">
        <v>7310</v>
      </c>
      <c r="B22" s="79" t="s">
        <v>710</v>
      </c>
      <c r="C22" s="82">
        <v>0</v>
      </c>
      <c r="D22" s="82">
        <v>0</v>
      </c>
      <c r="E22" s="82">
        <v>0</v>
      </c>
      <c r="F22" s="82">
        <f t="shared" si="0"/>
        <v>0</v>
      </c>
    </row>
    <row r="23" spans="1:6" x14ac:dyDescent="0.2">
      <c r="A23" s="79">
        <v>7320</v>
      </c>
      <c r="B23" s="79" t="s">
        <v>711</v>
      </c>
      <c r="C23" s="82">
        <v>0</v>
      </c>
      <c r="D23" s="82">
        <v>0</v>
      </c>
      <c r="E23" s="82">
        <v>0</v>
      </c>
      <c r="F23" s="82">
        <f t="shared" si="0"/>
        <v>0</v>
      </c>
    </row>
    <row r="24" spans="1:6" x14ac:dyDescent="0.2">
      <c r="A24" s="79">
        <v>7330</v>
      </c>
      <c r="B24" s="79" t="s">
        <v>712</v>
      </c>
      <c r="C24" s="82">
        <v>0</v>
      </c>
      <c r="D24" s="82">
        <v>0</v>
      </c>
      <c r="E24" s="82">
        <v>0</v>
      </c>
      <c r="F24" s="82">
        <f t="shared" si="0"/>
        <v>0</v>
      </c>
    </row>
    <row r="25" spans="1:6" x14ac:dyDescent="0.2">
      <c r="A25" s="79">
        <v>7340</v>
      </c>
      <c r="B25" s="79" t="s">
        <v>713</v>
      </c>
      <c r="C25" s="82">
        <v>0</v>
      </c>
      <c r="D25" s="82">
        <v>0</v>
      </c>
      <c r="E25" s="82">
        <v>0</v>
      </c>
      <c r="F25" s="82">
        <f t="shared" si="0"/>
        <v>0</v>
      </c>
    </row>
    <row r="26" spans="1:6" x14ac:dyDescent="0.2">
      <c r="A26" s="79">
        <v>7350</v>
      </c>
      <c r="B26" s="79" t="s">
        <v>714</v>
      </c>
      <c r="C26" s="82">
        <v>0</v>
      </c>
      <c r="D26" s="82">
        <v>0</v>
      </c>
      <c r="E26" s="82">
        <v>0</v>
      </c>
      <c r="F26" s="82">
        <f t="shared" si="0"/>
        <v>0</v>
      </c>
    </row>
    <row r="27" spans="1:6" x14ac:dyDescent="0.2">
      <c r="A27" s="79">
        <v>7360</v>
      </c>
      <c r="B27" s="79" t="s">
        <v>715</v>
      </c>
      <c r="C27" s="82">
        <v>0</v>
      </c>
      <c r="D27" s="82">
        <v>0</v>
      </c>
      <c r="E27" s="82">
        <v>0</v>
      </c>
      <c r="F27" s="82">
        <f t="shared" si="0"/>
        <v>0</v>
      </c>
    </row>
    <row r="28" spans="1:6" x14ac:dyDescent="0.2">
      <c r="A28" s="79">
        <v>7410</v>
      </c>
      <c r="B28" s="79" t="s">
        <v>857</v>
      </c>
      <c r="C28" s="82">
        <v>0</v>
      </c>
      <c r="D28" s="82">
        <v>0</v>
      </c>
      <c r="E28" s="82">
        <v>0</v>
      </c>
      <c r="F28" s="82">
        <f t="shared" si="0"/>
        <v>0</v>
      </c>
    </row>
    <row r="29" spans="1:6" x14ac:dyDescent="0.2">
      <c r="A29" s="79">
        <v>7420</v>
      </c>
      <c r="B29" s="79" t="s">
        <v>716</v>
      </c>
      <c r="C29" s="82">
        <v>0</v>
      </c>
      <c r="D29" s="82">
        <v>0</v>
      </c>
      <c r="E29" s="82">
        <v>0</v>
      </c>
      <c r="F29" s="82">
        <f t="shared" si="0"/>
        <v>0</v>
      </c>
    </row>
    <row r="30" spans="1:6" x14ac:dyDescent="0.2">
      <c r="A30" s="79">
        <v>7510</v>
      </c>
      <c r="B30" s="79" t="s">
        <v>717</v>
      </c>
      <c r="C30" s="82">
        <v>0</v>
      </c>
      <c r="D30" s="82">
        <v>0</v>
      </c>
      <c r="E30" s="82">
        <v>0</v>
      </c>
      <c r="F30" s="82">
        <f t="shared" si="0"/>
        <v>0</v>
      </c>
    </row>
    <row r="31" spans="1:6" x14ac:dyDescent="0.2">
      <c r="A31" s="79">
        <v>7520</v>
      </c>
      <c r="B31" s="79" t="s">
        <v>718</v>
      </c>
      <c r="C31" s="82">
        <v>0</v>
      </c>
      <c r="D31" s="82">
        <v>0</v>
      </c>
      <c r="E31" s="82">
        <v>0</v>
      </c>
      <c r="F31" s="82">
        <f t="shared" si="0"/>
        <v>0</v>
      </c>
    </row>
    <row r="32" spans="1:6" x14ac:dyDescent="0.2">
      <c r="A32" s="79">
        <v>7610</v>
      </c>
      <c r="B32" s="79" t="s">
        <v>719</v>
      </c>
      <c r="C32" s="82">
        <v>0</v>
      </c>
      <c r="D32" s="82">
        <v>0</v>
      </c>
      <c r="E32" s="82">
        <v>0</v>
      </c>
      <c r="F32" s="82">
        <f t="shared" si="0"/>
        <v>0</v>
      </c>
    </row>
    <row r="33" spans="1:6" x14ac:dyDescent="0.2">
      <c r="A33" s="79">
        <v>7620</v>
      </c>
      <c r="B33" s="79" t="s">
        <v>720</v>
      </c>
      <c r="C33" s="82">
        <v>0</v>
      </c>
      <c r="D33" s="82">
        <v>0</v>
      </c>
      <c r="E33" s="82">
        <v>0</v>
      </c>
      <c r="F33" s="82">
        <f t="shared" si="0"/>
        <v>0</v>
      </c>
    </row>
    <row r="34" spans="1:6" x14ac:dyDescent="0.2">
      <c r="A34" s="79">
        <v>7630</v>
      </c>
      <c r="B34" s="79" t="s">
        <v>721</v>
      </c>
      <c r="C34" s="82">
        <v>0</v>
      </c>
      <c r="D34" s="82">
        <v>0</v>
      </c>
      <c r="E34" s="82">
        <v>0</v>
      </c>
      <c r="F34" s="82">
        <f t="shared" si="0"/>
        <v>0</v>
      </c>
    </row>
    <row r="35" spans="1:6" x14ac:dyDescent="0.2">
      <c r="A35" s="79">
        <v>7640</v>
      </c>
      <c r="B35" s="79" t="s">
        <v>722</v>
      </c>
      <c r="C35" s="82">
        <v>0</v>
      </c>
      <c r="D35" s="82">
        <v>0</v>
      </c>
      <c r="E35" s="82">
        <v>0</v>
      </c>
      <c r="F35" s="82">
        <f t="shared" si="0"/>
        <v>0</v>
      </c>
    </row>
    <row r="36" spans="1:6" x14ac:dyDescent="0.2">
      <c r="C36" s="82"/>
      <c r="D36" s="82"/>
      <c r="E36" s="82"/>
      <c r="F36" s="82"/>
    </row>
    <row r="37" spans="1:6" s="86" customFormat="1" x14ac:dyDescent="0.2">
      <c r="A37" s="439">
        <v>8000</v>
      </c>
      <c r="B37" s="86" t="s">
        <v>858</v>
      </c>
    </row>
    <row r="38" spans="1:6" x14ac:dyDescent="0.2">
      <c r="C38" s="109"/>
      <c r="D38" s="109"/>
      <c r="E38" s="109"/>
      <c r="F38" s="109"/>
    </row>
    <row r="39" spans="1:6" ht="11.45" customHeight="1" x14ac:dyDescent="0.2">
      <c r="B39" s="919" t="s">
        <v>824</v>
      </c>
      <c r="C39" s="919"/>
      <c r="D39" s="109"/>
      <c r="E39" s="109"/>
      <c r="F39" s="109"/>
    </row>
    <row r="40" spans="1:6" ht="11.45" customHeight="1" x14ac:dyDescent="0.2">
      <c r="B40" s="457" t="s">
        <v>103</v>
      </c>
      <c r="C40" s="487">
        <f>H1</f>
        <v>2025</v>
      </c>
      <c r="D40" s="109"/>
      <c r="E40" s="109"/>
      <c r="F40" s="109"/>
    </row>
    <row r="41" spans="1:6" x14ac:dyDescent="0.2">
      <c r="A41" s="79">
        <v>8110</v>
      </c>
      <c r="B41" s="481" t="s">
        <v>723</v>
      </c>
      <c r="C41" s="445">
        <v>12470500</v>
      </c>
      <c r="D41" s="109"/>
      <c r="E41" s="109"/>
      <c r="F41" s="109"/>
    </row>
    <row r="42" spans="1:6" x14ac:dyDescent="0.2">
      <c r="A42" s="79">
        <v>8120</v>
      </c>
      <c r="B42" s="481" t="s">
        <v>724</v>
      </c>
      <c r="C42" s="445">
        <v>-11148860.039999999</v>
      </c>
      <c r="D42" s="109"/>
      <c r="E42" s="109"/>
      <c r="F42" s="109"/>
    </row>
    <row r="43" spans="1:6" x14ac:dyDescent="0.2">
      <c r="A43" s="79">
        <v>8130</v>
      </c>
      <c r="B43" s="481" t="s">
        <v>725</v>
      </c>
      <c r="C43" s="445">
        <v>0</v>
      </c>
      <c r="D43" s="109"/>
      <c r="E43" s="109"/>
      <c r="F43" s="109"/>
    </row>
    <row r="44" spans="1:6" x14ac:dyDescent="0.2">
      <c r="A44" s="79">
        <v>8140</v>
      </c>
      <c r="B44" s="481" t="s">
        <v>726</v>
      </c>
      <c r="C44" s="445">
        <v>-1321639.96</v>
      </c>
      <c r="D44" s="109"/>
      <c r="E44" s="109"/>
      <c r="F44" s="109"/>
    </row>
    <row r="45" spans="1:6" x14ac:dyDescent="0.2">
      <c r="A45" s="79">
        <v>8150</v>
      </c>
      <c r="B45" s="481" t="s">
        <v>727</v>
      </c>
      <c r="C45" s="445">
        <v>-1321639.96</v>
      </c>
      <c r="D45" s="109"/>
      <c r="E45" s="109"/>
      <c r="F45" s="109"/>
    </row>
    <row r="46" spans="1:6" x14ac:dyDescent="0.2">
      <c r="B46" s="482"/>
      <c r="C46" s="483"/>
      <c r="D46" s="109"/>
      <c r="E46" s="109"/>
      <c r="F46" s="109"/>
    </row>
    <row r="47" spans="1:6" x14ac:dyDescent="0.2">
      <c r="B47" s="484"/>
      <c r="C47" s="485"/>
      <c r="D47" s="109"/>
      <c r="E47" s="109"/>
      <c r="F47" s="109"/>
    </row>
    <row r="48" spans="1:6" ht="13.5" customHeight="1" x14ac:dyDescent="0.2">
      <c r="B48" s="919" t="s">
        <v>825</v>
      </c>
      <c r="C48" s="919"/>
    </row>
    <row r="49" spans="1:3" ht="13.5" customHeight="1" x14ac:dyDescent="0.2">
      <c r="B49" s="457" t="s">
        <v>103</v>
      </c>
      <c r="C49" s="487">
        <f>H1</f>
        <v>2025</v>
      </c>
    </row>
    <row r="50" spans="1:3" x14ac:dyDescent="0.2">
      <c r="A50" s="79">
        <v>8210</v>
      </c>
      <c r="B50" s="481" t="s">
        <v>728</v>
      </c>
      <c r="C50" s="486">
        <v>-21651494.140000001</v>
      </c>
    </row>
    <row r="51" spans="1:3" x14ac:dyDescent="0.2">
      <c r="A51" s="79">
        <v>8220</v>
      </c>
      <c r="B51" s="481" t="s">
        <v>729</v>
      </c>
      <c r="C51" s="486">
        <v>9697353.6800000034</v>
      </c>
    </row>
    <row r="52" spans="1:3" x14ac:dyDescent="0.2">
      <c r="A52" s="79">
        <v>8230</v>
      </c>
      <c r="B52" s="481" t="s">
        <v>730</v>
      </c>
      <c r="C52" s="486">
        <v>0</v>
      </c>
    </row>
    <row r="53" spans="1:3" x14ac:dyDescent="0.2">
      <c r="A53" s="79">
        <v>8240</v>
      </c>
      <c r="B53" s="481" t="s">
        <v>731</v>
      </c>
      <c r="C53" s="486">
        <v>11954140.460000001</v>
      </c>
    </row>
    <row r="54" spans="1:3" x14ac:dyDescent="0.2">
      <c r="A54" s="79">
        <v>8250</v>
      </c>
      <c r="B54" s="481" t="s">
        <v>732</v>
      </c>
      <c r="C54" s="486">
        <v>11954140.460000001</v>
      </c>
    </row>
    <row r="55" spans="1:3" x14ac:dyDescent="0.2">
      <c r="A55" s="79">
        <v>8260</v>
      </c>
      <c r="B55" s="481" t="s">
        <v>733</v>
      </c>
      <c r="C55" s="486">
        <v>11954140.460000001</v>
      </c>
    </row>
    <row r="56" spans="1:3" x14ac:dyDescent="0.2">
      <c r="A56" s="79">
        <v>8270</v>
      </c>
      <c r="B56" s="481" t="s">
        <v>734</v>
      </c>
      <c r="C56" s="486">
        <v>11954140.460000001</v>
      </c>
    </row>
    <row r="59" spans="1:3" x14ac:dyDescent="0.2">
      <c r="B59" s="67" t="s">
        <v>133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.3" footer="0.3"/>
  <pageSetup paperSize="9" scale="43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7" tint="0.39997558519241921"/>
  </sheetPr>
  <dimension ref="A1:H43"/>
  <sheetViews>
    <sheetView showGridLines="0" topLeftCell="A21" zoomScaleNormal="100" workbookViewId="0">
      <selection activeCell="J58" sqref="J58"/>
    </sheetView>
  </sheetViews>
  <sheetFormatPr baseColWidth="10" defaultColWidth="12" defaultRowHeight="11.25" x14ac:dyDescent="0.2"/>
  <cols>
    <col min="1" max="1" width="62.5" style="110" customWidth="1"/>
    <col min="2" max="2" width="17.83203125" style="110" customWidth="1"/>
    <col min="3" max="3" width="19.83203125" style="110" customWidth="1"/>
    <col min="4" max="5" width="17.83203125" style="110" customWidth="1"/>
    <col min="6" max="6" width="18.83203125" style="110" customWidth="1"/>
    <col min="7" max="7" width="17.83203125" style="110" customWidth="1"/>
    <col min="8" max="16384" width="12" style="110"/>
  </cols>
  <sheetData>
    <row r="1" spans="1:8" ht="60" customHeight="1" x14ac:dyDescent="0.2">
      <c r="A1" s="925" t="s">
        <v>962</v>
      </c>
      <c r="B1" s="926"/>
      <c r="C1" s="926"/>
      <c r="D1" s="926"/>
      <c r="E1" s="926"/>
      <c r="F1" s="926"/>
      <c r="G1" s="927"/>
    </row>
    <row r="2" spans="1:8" s="112" customFormat="1" x14ac:dyDescent="0.2">
      <c r="A2" s="488"/>
      <c r="B2" s="928" t="s">
        <v>859</v>
      </c>
      <c r="C2" s="929"/>
      <c r="D2" s="929"/>
      <c r="E2" s="929"/>
      <c r="F2" s="930"/>
      <c r="G2" s="931" t="s">
        <v>134</v>
      </c>
    </row>
    <row r="3" spans="1:8" s="113" customFormat="1" ht="24.95" customHeight="1" x14ac:dyDescent="0.2">
      <c r="A3" s="489" t="s">
        <v>860</v>
      </c>
      <c r="B3" s="490" t="s">
        <v>135</v>
      </c>
      <c r="C3" s="491" t="s">
        <v>146</v>
      </c>
      <c r="D3" s="491" t="s">
        <v>136</v>
      </c>
      <c r="E3" s="491" t="s">
        <v>137</v>
      </c>
      <c r="F3" s="492" t="s">
        <v>138</v>
      </c>
      <c r="G3" s="932"/>
    </row>
    <row r="4" spans="1:8" x14ac:dyDescent="0.2">
      <c r="A4" s="495" t="s">
        <v>53</v>
      </c>
      <c r="B4" s="120">
        <v>0</v>
      </c>
      <c r="C4" s="120">
        <v>0</v>
      </c>
      <c r="D4" s="120">
        <v>0</v>
      </c>
      <c r="E4" s="120">
        <v>0</v>
      </c>
      <c r="F4" s="120">
        <v>0</v>
      </c>
      <c r="G4" s="120">
        <v>0</v>
      </c>
    </row>
    <row r="5" spans="1:8" x14ac:dyDescent="0.2">
      <c r="A5" s="496" t="s">
        <v>54</v>
      </c>
      <c r="B5" s="121">
        <v>0</v>
      </c>
      <c r="C5" s="121">
        <v>0</v>
      </c>
      <c r="D5" s="121">
        <v>0</v>
      </c>
      <c r="E5" s="121">
        <v>0</v>
      </c>
      <c r="F5" s="121">
        <v>0</v>
      </c>
      <c r="G5" s="121">
        <v>0</v>
      </c>
    </row>
    <row r="6" spans="1:8" x14ac:dyDescent="0.2">
      <c r="A6" s="495" t="s">
        <v>55</v>
      </c>
      <c r="B6" s="121">
        <v>0</v>
      </c>
      <c r="C6" s="121">
        <v>0</v>
      </c>
      <c r="D6" s="121">
        <v>0</v>
      </c>
      <c r="E6" s="121">
        <v>0</v>
      </c>
      <c r="F6" s="121">
        <v>0</v>
      </c>
      <c r="G6" s="121">
        <v>0</v>
      </c>
    </row>
    <row r="7" spans="1:8" x14ac:dyDescent="0.2">
      <c r="A7" s="495" t="s">
        <v>56</v>
      </c>
      <c r="B7" s="121">
        <v>0</v>
      </c>
      <c r="C7" s="121">
        <v>0</v>
      </c>
      <c r="D7" s="121">
        <v>0</v>
      </c>
      <c r="E7" s="121">
        <v>0</v>
      </c>
      <c r="F7" s="121">
        <v>0</v>
      </c>
      <c r="G7" s="121">
        <v>0</v>
      </c>
    </row>
    <row r="8" spans="1:8" x14ac:dyDescent="0.2">
      <c r="A8" s="497" t="s">
        <v>57</v>
      </c>
      <c r="B8" s="121">
        <v>0</v>
      </c>
      <c r="C8" s="121">
        <v>0</v>
      </c>
      <c r="D8" s="121">
        <v>0</v>
      </c>
      <c r="E8" s="121">
        <v>0</v>
      </c>
      <c r="F8" s="121">
        <v>0</v>
      </c>
      <c r="G8" s="121">
        <v>0</v>
      </c>
    </row>
    <row r="9" spans="1:8" x14ac:dyDescent="0.2">
      <c r="A9" s="496" t="s">
        <v>58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</row>
    <row r="10" spans="1:8" x14ac:dyDescent="0.2">
      <c r="A10" s="495" t="s">
        <v>139</v>
      </c>
      <c r="B10" s="121">
        <v>4970500</v>
      </c>
      <c r="C10" s="121">
        <v>0</v>
      </c>
      <c r="D10" s="121">
        <v>4970500</v>
      </c>
      <c r="E10" s="121">
        <v>1321639.96</v>
      </c>
      <c r="F10" s="121">
        <v>1321639.96</v>
      </c>
      <c r="G10" s="121">
        <v>-3648860.04</v>
      </c>
    </row>
    <row r="11" spans="1:8" ht="22.5" x14ac:dyDescent="0.2">
      <c r="A11" s="495" t="s">
        <v>61</v>
      </c>
      <c r="B11" s="121">
        <v>1500000</v>
      </c>
      <c r="C11" s="121">
        <v>0</v>
      </c>
      <c r="D11" s="121">
        <v>1500000</v>
      </c>
      <c r="E11" s="121">
        <v>0</v>
      </c>
      <c r="F11" s="121">
        <v>0</v>
      </c>
      <c r="G11" s="121">
        <v>-1500000</v>
      </c>
    </row>
    <row r="12" spans="1:8" ht="22.5" x14ac:dyDescent="0.2">
      <c r="A12" s="495" t="s">
        <v>62</v>
      </c>
      <c r="B12" s="121">
        <v>6000000</v>
      </c>
      <c r="C12" s="121">
        <v>0</v>
      </c>
      <c r="D12" s="121">
        <v>6000000</v>
      </c>
      <c r="E12" s="121">
        <v>0</v>
      </c>
      <c r="F12" s="121">
        <v>0</v>
      </c>
      <c r="G12" s="121">
        <v>-6000000</v>
      </c>
    </row>
    <row r="13" spans="1:8" x14ac:dyDescent="0.2">
      <c r="A13" s="495" t="s">
        <v>140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</row>
    <row r="14" spans="1:8" x14ac:dyDescent="0.2">
      <c r="A14" s="498"/>
      <c r="B14" s="114"/>
      <c r="C14" s="114"/>
      <c r="D14" s="114"/>
      <c r="E14" s="114"/>
      <c r="F14" s="114"/>
      <c r="G14" s="114"/>
    </row>
    <row r="15" spans="1:8" x14ac:dyDescent="0.2">
      <c r="A15" s="499" t="s">
        <v>104</v>
      </c>
      <c r="B15" s="122">
        <v>12470500</v>
      </c>
      <c r="C15" s="122">
        <v>0</v>
      </c>
      <c r="D15" s="122">
        <v>12470500</v>
      </c>
      <c r="E15" s="122">
        <v>1321639.96</v>
      </c>
      <c r="F15" s="123">
        <v>1321639.96</v>
      </c>
      <c r="G15" s="124">
        <v>-11148860.039999999</v>
      </c>
      <c r="H15" s="102"/>
    </row>
    <row r="16" spans="1:8" x14ac:dyDescent="0.2">
      <c r="A16" s="166"/>
      <c r="B16" s="167"/>
      <c r="C16" s="167"/>
      <c r="D16" s="168"/>
      <c r="E16" s="494" t="s">
        <v>861</v>
      </c>
      <c r="F16" s="115"/>
      <c r="G16" s="118"/>
      <c r="H16" s="102"/>
    </row>
    <row r="17" spans="1:7" ht="10.5" customHeight="1" x14ac:dyDescent="0.2">
      <c r="A17" s="111"/>
      <c r="B17" s="928" t="s">
        <v>859</v>
      </c>
      <c r="C17" s="929"/>
      <c r="D17" s="929"/>
      <c r="E17" s="929"/>
      <c r="F17" s="930"/>
      <c r="G17" s="931" t="s">
        <v>134</v>
      </c>
    </row>
    <row r="18" spans="1:7" ht="22.5" x14ac:dyDescent="0.2">
      <c r="A18" s="493" t="s">
        <v>860</v>
      </c>
      <c r="B18" s="490" t="s">
        <v>135</v>
      </c>
      <c r="C18" s="491" t="s">
        <v>146</v>
      </c>
      <c r="D18" s="491" t="s">
        <v>136</v>
      </c>
      <c r="E18" s="491" t="s">
        <v>137</v>
      </c>
      <c r="F18" s="492" t="s">
        <v>138</v>
      </c>
      <c r="G18" s="932"/>
    </row>
    <row r="19" spans="1:7" x14ac:dyDescent="0.2">
      <c r="A19" s="500" t="s">
        <v>141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</row>
    <row r="20" spans="1:7" x14ac:dyDescent="0.2">
      <c r="A20" s="501" t="s">
        <v>53</v>
      </c>
      <c r="B20" s="125">
        <v>0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</row>
    <row r="21" spans="1:7" x14ac:dyDescent="0.2">
      <c r="A21" s="501" t="s">
        <v>54</v>
      </c>
      <c r="B21" s="125">
        <v>0</v>
      </c>
      <c r="C21" s="125">
        <v>0</v>
      </c>
      <c r="D21" s="125">
        <v>0</v>
      </c>
      <c r="E21" s="125">
        <v>0</v>
      </c>
      <c r="F21" s="125">
        <v>0</v>
      </c>
      <c r="G21" s="125">
        <v>0</v>
      </c>
    </row>
    <row r="22" spans="1:7" x14ac:dyDescent="0.2">
      <c r="A22" s="501" t="s">
        <v>55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x14ac:dyDescent="0.2">
      <c r="A23" s="501" t="s">
        <v>56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x14ac:dyDescent="0.2">
      <c r="A24" s="501" t="s">
        <v>896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x14ac:dyDescent="0.2">
      <c r="A25" s="501" t="s">
        <v>897</v>
      </c>
      <c r="B25" s="125">
        <v>0</v>
      </c>
      <c r="C25" s="125">
        <v>0</v>
      </c>
      <c r="D25" s="125">
        <v>0</v>
      </c>
      <c r="E25" s="125">
        <v>0</v>
      </c>
      <c r="F25" s="125">
        <v>0</v>
      </c>
      <c r="G25" s="125">
        <v>0</v>
      </c>
    </row>
    <row r="26" spans="1:7" ht="22.5" x14ac:dyDescent="0.2">
      <c r="A26" s="501" t="s">
        <v>61</v>
      </c>
      <c r="B26" s="125">
        <v>0</v>
      </c>
      <c r="C26" s="125">
        <v>0</v>
      </c>
      <c r="D26" s="125">
        <v>0</v>
      </c>
      <c r="E26" s="125">
        <v>0</v>
      </c>
      <c r="F26" s="125">
        <v>0</v>
      </c>
      <c r="G26" s="125">
        <v>0</v>
      </c>
    </row>
    <row r="27" spans="1:7" ht="22.5" x14ac:dyDescent="0.2">
      <c r="A27" s="501" t="s">
        <v>62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x14ac:dyDescent="0.2">
      <c r="A28" s="501"/>
      <c r="B28" s="125"/>
      <c r="C28" s="125"/>
      <c r="D28" s="125"/>
      <c r="E28" s="125"/>
      <c r="F28" s="125"/>
      <c r="G28" s="125"/>
    </row>
    <row r="29" spans="1:7" ht="33.75" x14ac:dyDescent="0.2">
      <c r="A29" s="502" t="s">
        <v>827</v>
      </c>
      <c r="B29" s="126">
        <v>10970500</v>
      </c>
      <c r="C29" s="126">
        <v>0</v>
      </c>
      <c r="D29" s="126">
        <v>10970500</v>
      </c>
      <c r="E29" s="126">
        <v>1321639.96</v>
      </c>
      <c r="F29" s="126">
        <v>1321639.96</v>
      </c>
      <c r="G29" s="126">
        <v>-9648860.0399999991</v>
      </c>
    </row>
    <row r="30" spans="1:7" x14ac:dyDescent="0.2">
      <c r="A30" s="501" t="s">
        <v>54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</row>
    <row r="31" spans="1:7" x14ac:dyDescent="0.2">
      <c r="A31" s="501" t="s">
        <v>57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</row>
    <row r="32" spans="1:7" ht="22.5" x14ac:dyDescent="0.2">
      <c r="A32" s="501" t="s">
        <v>898</v>
      </c>
      <c r="B32" s="125">
        <v>4970500</v>
      </c>
      <c r="C32" s="125">
        <v>0</v>
      </c>
      <c r="D32" s="125">
        <v>4970500</v>
      </c>
      <c r="E32" s="125">
        <v>1321639.96</v>
      </c>
      <c r="F32" s="125">
        <v>1321639.96</v>
      </c>
      <c r="G32" s="125">
        <v>-3648860.04</v>
      </c>
    </row>
    <row r="33" spans="1:7" ht="22.5" x14ac:dyDescent="0.2">
      <c r="A33" s="501" t="s">
        <v>62</v>
      </c>
      <c r="B33" s="125">
        <v>6000000</v>
      </c>
      <c r="C33" s="125">
        <v>0</v>
      </c>
      <c r="D33" s="125">
        <v>6000000</v>
      </c>
      <c r="E33" s="125">
        <v>0</v>
      </c>
      <c r="F33" s="125">
        <v>0</v>
      </c>
      <c r="G33" s="125">
        <v>-6000000</v>
      </c>
    </row>
    <row r="34" spans="1:7" x14ac:dyDescent="0.2">
      <c r="A34" s="503"/>
      <c r="B34" s="125"/>
      <c r="C34" s="125"/>
      <c r="D34" s="125"/>
      <c r="E34" s="125"/>
      <c r="F34" s="125"/>
      <c r="G34" s="125"/>
    </row>
    <row r="35" spans="1:7" x14ac:dyDescent="0.2">
      <c r="A35" s="504" t="s">
        <v>140</v>
      </c>
      <c r="B35" s="126">
        <v>0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</row>
    <row r="36" spans="1:7" x14ac:dyDescent="0.2">
      <c r="A36" s="501" t="s">
        <v>140</v>
      </c>
      <c r="B36" s="125">
        <v>0</v>
      </c>
      <c r="C36" s="125">
        <v>0</v>
      </c>
      <c r="D36" s="125">
        <v>0</v>
      </c>
      <c r="E36" s="125">
        <v>0</v>
      </c>
      <c r="F36" s="125">
        <v>0</v>
      </c>
      <c r="G36" s="125">
        <v>0</v>
      </c>
    </row>
    <row r="37" spans="1:7" x14ac:dyDescent="0.2">
      <c r="A37" s="501"/>
      <c r="B37" s="125"/>
      <c r="C37" s="125"/>
      <c r="D37" s="125"/>
      <c r="E37" s="125"/>
      <c r="F37" s="125"/>
      <c r="G37" s="125"/>
    </row>
    <row r="38" spans="1:7" x14ac:dyDescent="0.2">
      <c r="A38" s="505" t="s">
        <v>104</v>
      </c>
      <c r="B38" s="122">
        <v>10970500</v>
      </c>
      <c r="C38" s="122">
        <v>0</v>
      </c>
      <c r="D38" s="122">
        <v>10970500</v>
      </c>
      <c r="E38" s="122">
        <v>1321639.96</v>
      </c>
      <c r="F38" s="122">
        <v>1321639.96</v>
      </c>
      <c r="G38" s="124">
        <v>-9648860.0399999991</v>
      </c>
    </row>
    <row r="39" spans="1:7" x14ac:dyDescent="0.2">
      <c r="A39" s="116"/>
      <c r="B39" s="117"/>
      <c r="C39" s="117"/>
      <c r="D39" s="117"/>
      <c r="E39" s="494" t="s">
        <v>861</v>
      </c>
      <c r="F39" s="119"/>
      <c r="G39" s="118"/>
    </row>
    <row r="40" spans="1:7" x14ac:dyDescent="0.2">
      <c r="A40" t="s">
        <v>133</v>
      </c>
    </row>
    <row r="41" spans="1:7" x14ac:dyDescent="0.2">
      <c r="A41" s="506" t="s">
        <v>862</v>
      </c>
    </row>
    <row r="42" spans="1:7" x14ac:dyDescent="0.2">
      <c r="A42" s="506" t="s">
        <v>142</v>
      </c>
    </row>
    <row r="43" spans="1:7" ht="27.6" customHeight="1" x14ac:dyDescent="0.2">
      <c r="A43" s="924" t="s">
        <v>863</v>
      </c>
      <c r="B43" s="924"/>
      <c r="C43" s="924"/>
      <c r="D43" s="924"/>
      <c r="E43" s="924"/>
      <c r="F43" s="924"/>
      <c r="G43" s="924"/>
    </row>
  </sheetData>
  <sheetProtection formatCells="0" formatColumns="0" formatRows="0" insertRows="0" autoFilter="0"/>
  <mergeCells count="6">
    <mergeCell ref="A43:G43"/>
    <mergeCell ref="A1:G1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7" tint="0.39997558519241921"/>
  </sheetPr>
  <dimension ref="A1:L22"/>
  <sheetViews>
    <sheetView showGridLines="0" zoomScaleNormal="100" workbookViewId="0">
      <selection activeCell="H12" sqref="H12"/>
    </sheetView>
  </sheetViews>
  <sheetFormatPr baseColWidth="10" defaultRowHeight="11.25" x14ac:dyDescent="0.2"/>
  <cols>
    <col min="1" max="1" width="91" customWidth="1"/>
    <col min="3" max="3" width="15" customWidth="1"/>
    <col min="7" max="7" width="11.83203125" bestFit="1" customWidth="1"/>
    <col min="9" max="9" width="16" bestFit="1" customWidth="1"/>
  </cols>
  <sheetData>
    <row r="1" spans="1:12" ht="60.75" customHeight="1" x14ac:dyDescent="0.2">
      <c r="A1" s="933" t="s">
        <v>963</v>
      </c>
      <c r="B1" s="934"/>
      <c r="C1" s="934"/>
      <c r="D1" s="934"/>
      <c r="E1" s="934"/>
      <c r="F1" s="934"/>
      <c r="G1" s="935"/>
    </row>
    <row r="2" spans="1:12" x14ac:dyDescent="0.2">
      <c r="A2" s="111"/>
      <c r="B2" s="928" t="s">
        <v>859</v>
      </c>
      <c r="C2" s="929"/>
      <c r="D2" s="929"/>
      <c r="E2" s="929"/>
      <c r="F2" s="930"/>
      <c r="G2" s="931" t="s">
        <v>134</v>
      </c>
    </row>
    <row r="3" spans="1:12" ht="22.5" x14ac:dyDescent="0.2">
      <c r="A3" s="493" t="s">
        <v>860</v>
      </c>
      <c r="B3" s="490" t="s">
        <v>135</v>
      </c>
      <c r="C3" s="491" t="s">
        <v>146</v>
      </c>
      <c r="D3" s="491" t="s">
        <v>136</v>
      </c>
      <c r="E3" s="491" t="s">
        <v>137</v>
      </c>
      <c r="F3" s="492" t="s">
        <v>138</v>
      </c>
      <c r="G3" s="932"/>
      <c r="H3" s="199"/>
      <c r="I3" s="199"/>
    </row>
    <row r="4" spans="1:12" ht="33.75" x14ac:dyDescent="0.2">
      <c r="A4" s="507" t="s">
        <v>827</v>
      </c>
      <c r="B4" s="624">
        <f>+B5</f>
        <v>1500000</v>
      </c>
      <c r="C4" s="624">
        <f t="shared" ref="C4:G4" si="0">+C5</f>
        <v>0</v>
      </c>
      <c r="D4" s="624">
        <f t="shared" si="0"/>
        <v>1500000</v>
      </c>
      <c r="E4" s="624">
        <f t="shared" si="0"/>
        <v>0</v>
      </c>
      <c r="F4" s="624">
        <f t="shared" si="0"/>
        <v>0</v>
      </c>
      <c r="G4" s="624">
        <f t="shared" si="0"/>
        <v>-1500000</v>
      </c>
    </row>
    <row r="5" spans="1:12" ht="22.5" x14ac:dyDescent="0.2">
      <c r="A5" s="200" t="s">
        <v>61</v>
      </c>
      <c r="B5" s="586">
        <v>1500000</v>
      </c>
      <c r="C5" s="586">
        <v>0</v>
      </c>
      <c r="D5" s="586">
        <v>1500000</v>
      </c>
      <c r="E5" s="586">
        <v>0</v>
      </c>
      <c r="F5" s="586">
        <v>0</v>
      </c>
      <c r="G5" s="586">
        <v>-1500000</v>
      </c>
      <c r="H5" s="201"/>
      <c r="I5" s="201"/>
      <c r="J5" s="201"/>
    </row>
    <row r="6" spans="1:12" x14ac:dyDescent="0.2">
      <c r="A6" s="508"/>
      <c r="B6" s="586"/>
      <c r="C6" s="586"/>
      <c r="D6" s="586"/>
      <c r="E6" s="586"/>
      <c r="F6" s="586"/>
      <c r="G6" s="586"/>
    </row>
    <row r="7" spans="1:12" x14ac:dyDescent="0.2">
      <c r="A7" s="509" t="s">
        <v>140</v>
      </c>
      <c r="B7" s="585"/>
      <c r="C7" s="585"/>
      <c r="D7" s="585"/>
      <c r="E7" s="585"/>
      <c r="F7" s="585"/>
      <c r="G7" s="585"/>
    </row>
    <row r="8" spans="1:12" x14ac:dyDescent="0.2">
      <c r="A8" s="200" t="s">
        <v>140</v>
      </c>
      <c r="B8" s="585">
        <v>0</v>
      </c>
      <c r="C8" s="585">
        <v>0</v>
      </c>
      <c r="D8" s="585">
        <v>0</v>
      </c>
      <c r="E8" s="585">
        <v>0</v>
      </c>
      <c r="F8" s="585">
        <v>0</v>
      </c>
      <c r="G8" s="585">
        <v>0</v>
      </c>
    </row>
    <row r="9" spans="1:12" x14ac:dyDescent="0.2">
      <c r="A9" s="510"/>
      <c r="B9" s="585"/>
      <c r="C9" s="585"/>
      <c r="D9" s="585"/>
      <c r="E9" s="585"/>
      <c r="F9" s="585"/>
      <c r="G9" s="585"/>
    </row>
    <row r="10" spans="1:12" x14ac:dyDescent="0.2">
      <c r="A10" s="511" t="s">
        <v>104</v>
      </c>
      <c r="B10" s="512">
        <v>1500000</v>
      </c>
      <c r="C10" s="512">
        <v>0</v>
      </c>
      <c r="D10" s="512">
        <v>1500000</v>
      </c>
      <c r="E10" s="512">
        <v>0</v>
      </c>
      <c r="F10" s="512">
        <v>0</v>
      </c>
      <c r="G10" s="513">
        <v>-1500000</v>
      </c>
      <c r="L10" s="202"/>
    </row>
    <row r="11" spans="1:12" x14ac:dyDescent="0.2">
      <c r="A11" s="514"/>
      <c r="B11" s="515"/>
      <c r="C11" s="515"/>
      <c r="D11" s="515"/>
      <c r="E11" s="516" t="s">
        <v>861</v>
      </c>
      <c r="F11" s="517"/>
      <c r="G11" s="518"/>
      <c r="L11" s="201"/>
    </row>
    <row r="12" spans="1:12" x14ac:dyDescent="0.2">
      <c r="A12" s="519"/>
      <c r="B12" s="519"/>
      <c r="C12" s="519"/>
      <c r="D12" s="519"/>
      <c r="E12" s="519"/>
      <c r="F12" s="519"/>
      <c r="G12" s="519"/>
    </row>
    <row r="13" spans="1:12" x14ac:dyDescent="0.2">
      <c r="A13" s="204"/>
      <c r="B13" s="205"/>
      <c r="C13" s="205"/>
      <c r="D13" s="205"/>
      <c r="E13" s="206"/>
      <c r="F13" s="206"/>
      <c r="G13" s="205"/>
    </row>
    <row r="14" spans="1:12" x14ac:dyDescent="0.2">
      <c r="A14" s="207" t="s">
        <v>899</v>
      </c>
      <c r="B14" s="203"/>
      <c r="C14" s="203"/>
      <c r="D14" s="203"/>
      <c r="E14" s="203"/>
      <c r="F14" s="203"/>
      <c r="G14" s="203"/>
    </row>
    <row r="15" spans="1:12" ht="24.75" customHeight="1" x14ac:dyDescent="0.2">
      <c r="A15" s="520" t="s">
        <v>900</v>
      </c>
      <c r="B15" s="208"/>
      <c r="C15" s="208"/>
      <c r="D15" s="208"/>
      <c r="E15" s="208"/>
      <c r="F15" s="208"/>
      <c r="G15" s="208"/>
      <c r="H15" s="208"/>
      <c r="I15" s="208"/>
    </row>
    <row r="22" spans="1:1" x14ac:dyDescent="0.2">
      <c r="A22" s="200"/>
    </row>
  </sheetData>
  <sheetProtection formatCells="0" formatColumns="0" formatRows="0" insertRows="0" autoFilter="0"/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7" tint="0.39997558519241921"/>
    <pageSetUpPr fitToPage="1"/>
  </sheetPr>
  <dimension ref="A1:U80"/>
  <sheetViews>
    <sheetView showGridLines="0" zoomScaleNormal="100" workbookViewId="0">
      <selection activeCell="G34" sqref="G34"/>
    </sheetView>
  </sheetViews>
  <sheetFormatPr baseColWidth="10" defaultColWidth="12" defaultRowHeight="11.25" x14ac:dyDescent="0.2"/>
  <cols>
    <col min="1" max="1" width="62.83203125" style="17" customWidth="1"/>
    <col min="2" max="2" width="18.33203125" style="17" customWidth="1"/>
    <col min="3" max="3" width="19.83203125" style="17" customWidth="1"/>
    <col min="4" max="7" width="18.33203125" style="17" customWidth="1"/>
    <col min="8" max="9" width="11.5" style="17" customWidth="1"/>
    <col min="10" max="10" width="18" style="17" bestFit="1" customWidth="1"/>
    <col min="11" max="11" width="17" style="17" bestFit="1" customWidth="1"/>
    <col min="12" max="12" width="18" style="17" bestFit="1" customWidth="1"/>
    <col min="13" max="15" width="17" style="17" bestFit="1" customWidth="1"/>
    <col min="16" max="16384" width="12" style="17"/>
  </cols>
  <sheetData>
    <row r="1" spans="1:21" ht="60.6" customHeight="1" x14ac:dyDescent="0.2">
      <c r="A1" s="936" t="s">
        <v>964</v>
      </c>
      <c r="B1" s="937"/>
      <c r="C1" s="937"/>
      <c r="D1" s="937"/>
      <c r="E1" s="937"/>
      <c r="F1" s="937"/>
      <c r="G1" s="938"/>
    </row>
    <row r="2" spans="1:21" x14ac:dyDescent="0.2">
      <c r="A2" s="521"/>
      <c r="B2" s="936" t="s">
        <v>143</v>
      </c>
      <c r="C2" s="937"/>
      <c r="D2" s="937"/>
      <c r="E2" s="937"/>
      <c r="F2" s="938"/>
      <c r="G2" s="939" t="s">
        <v>144</v>
      </c>
    </row>
    <row r="3" spans="1:21" ht="24.95" customHeight="1" x14ac:dyDescent="0.2">
      <c r="A3" s="522" t="s">
        <v>103</v>
      </c>
      <c r="B3" s="45" t="s">
        <v>145</v>
      </c>
      <c r="C3" s="45" t="s">
        <v>146</v>
      </c>
      <c r="D3" s="45" t="s">
        <v>136</v>
      </c>
      <c r="E3" s="45" t="s">
        <v>137</v>
      </c>
      <c r="F3" s="45" t="s">
        <v>147</v>
      </c>
      <c r="G3" s="940"/>
    </row>
    <row r="4" spans="1:21" x14ac:dyDescent="0.2">
      <c r="A4" s="523" t="s">
        <v>72</v>
      </c>
      <c r="B4" s="127">
        <v>0</v>
      </c>
      <c r="C4" s="127">
        <v>0</v>
      </c>
      <c r="D4" s="127">
        <v>0</v>
      </c>
      <c r="E4" s="127">
        <v>0</v>
      </c>
      <c r="F4" s="127">
        <v>0</v>
      </c>
      <c r="G4" s="127">
        <v>0</v>
      </c>
      <c r="J4" s="128"/>
      <c r="K4" s="128"/>
      <c r="L4" s="128"/>
      <c r="M4" s="128"/>
      <c r="N4" s="128"/>
      <c r="O4" s="128"/>
      <c r="P4" s="32"/>
      <c r="Q4" s="32"/>
      <c r="R4" s="32"/>
      <c r="S4" s="32"/>
      <c r="T4" s="32"/>
      <c r="U4" s="32"/>
    </row>
    <row r="5" spans="1:21" x14ac:dyDescent="0.2">
      <c r="A5" s="169" t="s">
        <v>154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29"/>
      <c r="J5" s="128"/>
      <c r="K5" s="128"/>
      <c r="L5" s="128"/>
      <c r="M5" s="128"/>
      <c r="N5" s="128"/>
      <c r="O5" s="128"/>
      <c r="P5" s="32"/>
      <c r="Q5" s="32"/>
      <c r="R5" s="32"/>
      <c r="S5" s="32"/>
      <c r="T5" s="32"/>
      <c r="U5" s="32"/>
    </row>
    <row r="6" spans="1:21" x14ac:dyDescent="0.2">
      <c r="A6" s="169" t="s">
        <v>155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29"/>
      <c r="J6" s="128"/>
      <c r="K6" s="128"/>
      <c r="L6" s="128"/>
      <c r="M6" s="128"/>
      <c r="N6" s="128"/>
      <c r="O6" s="128"/>
      <c r="P6" s="32"/>
      <c r="Q6" s="32"/>
      <c r="R6" s="32"/>
      <c r="S6" s="32"/>
      <c r="T6" s="32"/>
      <c r="U6" s="32"/>
    </row>
    <row r="7" spans="1:21" x14ac:dyDescent="0.2">
      <c r="A7" s="169" t="s">
        <v>156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29"/>
      <c r="J7" s="128"/>
      <c r="K7" s="128"/>
      <c r="L7" s="128"/>
      <c r="M7" s="128"/>
      <c r="N7" s="128"/>
      <c r="O7" s="128"/>
      <c r="P7" s="32"/>
      <c r="Q7" s="32"/>
      <c r="R7" s="32"/>
      <c r="S7" s="32"/>
      <c r="T7" s="32"/>
      <c r="U7" s="32"/>
    </row>
    <row r="8" spans="1:21" x14ac:dyDescent="0.2">
      <c r="A8" s="169" t="s">
        <v>157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29"/>
      <c r="J8" s="128"/>
      <c r="K8" s="128"/>
      <c r="L8" s="128"/>
      <c r="M8" s="128"/>
      <c r="N8" s="128"/>
      <c r="O8" s="128"/>
      <c r="P8" s="32"/>
      <c r="Q8" s="32"/>
      <c r="R8" s="32"/>
      <c r="S8" s="32"/>
      <c r="T8" s="32"/>
      <c r="U8" s="32"/>
    </row>
    <row r="9" spans="1:21" x14ac:dyDescent="0.2">
      <c r="A9" s="169" t="s">
        <v>158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29"/>
      <c r="J9" s="128"/>
      <c r="K9" s="128"/>
      <c r="L9" s="128"/>
      <c r="M9" s="128"/>
      <c r="N9" s="128"/>
      <c r="O9" s="128"/>
      <c r="P9" s="32"/>
      <c r="Q9" s="32"/>
      <c r="R9" s="32"/>
      <c r="S9" s="32"/>
      <c r="T9" s="32"/>
      <c r="U9" s="32"/>
    </row>
    <row r="10" spans="1:21" x14ac:dyDescent="0.2">
      <c r="A10" s="169" t="s">
        <v>159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29"/>
      <c r="J10" s="128"/>
      <c r="K10" s="128"/>
      <c r="L10" s="128"/>
      <c r="M10" s="128"/>
      <c r="N10" s="128"/>
      <c r="O10" s="128"/>
      <c r="P10" s="32"/>
      <c r="Q10" s="32"/>
      <c r="R10" s="32"/>
      <c r="S10" s="32"/>
      <c r="T10" s="32"/>
      <c r="U10" s="32"/>
    </row>
    <row r="11" spans="1:21" x14ac:dyDescent="0.2">
      <c r="A11" s="169" t="s">
        <v>160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29"/>
      <c r="J11" s="128"/>
      <c r="K11" s="128"/>
      <c r="L11" s="128"/>
      <c r="M11" s="128"/>
      <c r="N11" s="128"/>
      <c r="O11" s="128"/>
      <c r="P11" s="32"/>
      <c r="Q11" s="32"/>
      <c r="R11" s="32"/>
      <c r="S11" s="32"/>
      <c r="T11" s="32"/>
      <c r="U11" s="32"/>
    </row>
    <row r="12" spans="1:21" x14ac:dyDescent="0.2">
      <c r="A12" s="523" t="s">
        <v>73</v>
      </c>
      <c r="B12" s="49">
        <v>2779350</v>
      </c>
      <c r="C12" s="49">
        <v>0</v>
      </c>
      <c r="D12" s="49">
        <v>2779350</v>
      </c>
      <c r="E12" s="49">
        <v>690801.1399999999</v>
      </c>
      <c r="F12" s="49">
        <v>690801.1399999999</v>
      </c>
      <c r="G12" s="49">
        <v>2088548.86</v>
      </c>
      <c r="H12" s="130"/>
      <c r="J12" s="128"/>
      <c r="K12" s="128"/>
      <c r="L12" s="128"/>
      <c r="M12" s="128"/>
      <c r="N12" s="128"/>
      <c r="O12" s="128"/>
      <c r="P12" s="32"/>
      <c r="Q12" s="32"/>
      <c r="R12" s="32"/>
      <c r="S12" s="32"/>
      <c r="T12" s="32"/>
      <c r="U12" s="32"/>
    </row>
    <row r="13" spans="1:21" x14ac:dyDescent="0.2">
      <c r="A13" s="169" t="s">
        <v>161</v>
      </c>
      <c r="B13" s="13">
        <v>255100</v>
      </c>
      <c r="C13" s="13">
        <v>0</v>
      </c>
      <c r="D13" s="13">
        <v>255100</v>
      </c>
      <c r="E13" s="13">
        <v>24344.47</v>
      </c>
      <c r="F13" s="13">
        <v>24344.47</v>
      </c>
      <c r="G13" s="13">
        <v>230755.53</v>
      </c>
      <c r="H13" s="129"/>
      <c r="J13" s="128"/>
      <c r="K13" s="128"/>
      <c r="L13" s="128"/>
      <c r="M13" s="128"/>
      <c r="N13" s="128"/>
      <c r="O13" s="128"/>
      <c r="P13" s="32"/>
      <c r="Q13" s="32"/>
      <c r="R13" s="32"/>
      <c r="S13" s="32"/>
      <c r="T13" s="32"/>
      <c r="U13" s="32"/>
    </row>
    <row r="14" spans="1:21" x14ac:dyDescent="0.2">
      <c r="A14" s="169" t="s">
        <v>162</v>
      </c>
      <c r="B14" s="13">
        <v>110750</v>
      </c>
      <c r="C14" s="13">
        <v>0</v>
      </c>
      <c r="D14" s="13">
        <v>110750</v>
      </c>
      <c r="E14" s="13">
        <v>43451.130000000005</v>
      </c>
      <c r="F14" s="13">
        <v>43451.130000000005</v>
      </c>
      <c r="G14" s="13">
        <v>67298.87</v>
      </c>
      <c r="H14" s="129"/>
      <c r="J14" s="128"/>
      <c r="K14" s="128"/>
      <c r="L14" s="128"/>
      <c r="M14" s="128"/>
      <c r="N14" s="128"/>
      <c r="O14" s="128"/>
      <c r="P14" s="32"/>
      <c r="Q14" s="32"/>
      <c r="R14" s="32"/>
      <c r="S14" s="32"/>
      <c r="T14" s="32"/>
      <c r="U14" s="32"/>
    </row>
    <row r="15" spans="1:21" x14ac:dyDescent="0.2">
      <c r="A15" s="169" t="s">
        <v>163</v>
      </c>
      <c r="B15" s="13">
        <v>168300</v>
      </c>
      <c r="C15" s="13">
        <v>0</v>
      </c>
      <c r="D15" s="13">
        <v>168300</v>
      </c>
      <c r="E15" s="13">
        <v>83988.069999999992</v>
      </c>
      <c r="F15" s="13">
        <v>83988.069999999992</v>
      </c>
      <c r="G15" s="13">
        <v>84311.930000000008</v>
      </c>
      <c r="H15" s="129"/>
      <c r="J15" s="128"/>
      <c r="K15" s="128"/>
      <c r="L15" s="128"/>
      <c r="M15" s="128"/>
      <c r="N15" s="128"/>
      <c r="O15" s="128"/>
      <c r="P15" s="32"/>
      <c r="Q15" s="32"/>
      <c r="R15" s="32"/>
      <c r="S15" s="32"/>
      <c r="T15" s="32"/>
      <c r="U15" s="32"/>
    </row>
    <row r="16" spans="1:21" x14ac:dyDescent="0.2">
      <c r="A16" s="169" t="s">
        <v>164</v>
      </c>
      <c r="B16" s="13">
        <v>689800</v>
      </c>
      <c r="C16" s="13">
        <v>0</v>
      </c>
      <c r="D16" s="13">
        <v>689800</v>
      </c>
      <c r="E16" s="13">
        <v>3714.86</v>
      </c>
      <c r="F16" s="13">
        <v>3714.86</v>
      </c>
      <c r="G16" s="13">
        <v>686085.14</v>
      </c>
      <c r="H16" s="129"/>
      <c r="J16" s="128"/>
      <c r="K16" s="128"/>
      <c r="L16" s="128"/>
      <c r="M16" s="128"/>
      <c r="N16" s="128"/>
      <c r="O16" s="128"/>
      <c r="P16" s="32"/>
      <c r="Q16" s="32"/>
      <c r="R16" s="32"/>
      <c r="S16" s="32"/>
      <c r="T16" s="32"/>
      <c r="U16" s="32"/>
    </row>
    <row r="17" spans="1:21" x14ac:dyDescent="0.2">
      <c r="A17" s="169" t="s">
        <v>165</v>
      </c>
      <c r="B17" s="13">
        <v>150000</v>
      </c>
      <c r="C17" s="13">
        <v>0</v>
      </c>
      <c r="D17" s="13">
        <v>150000</v>
      </c>
      <c r="E17" s="13">
        <v>0</v>
      </c>
      <c r="F17" s="13">
        <v>0</v>
      </c>
      <c r="G17" s="13">
        <v>150000</v>
      </c>
      <c r="H17" s="129"/>
      <c r="J17" s="128"/>
      <c r="K17" s="128"/>
      <c r="L17" s="128"/>
      <c r="M17" s="128"/>
      <c r="N17" s="128"/>
      <c r="O17" s="128"/>
      <c r="P17" s="32"/>
      <c r="Q17" s="32"/>
      <c r="R17" s="32"/>
      <c r="S17" s="32"/>
      <c r="T17" s="32"/>
      <c r="U17" s="32"/>
    </row>
    <row r="18" spans="1:21" x14ac:dyDescent="0.2">
      <c r="A18" s="169" t="s">
        <v>166</v>
      </c>
      <c r="B18" s="13">
        <v>723000</v>
      </c>
      <c r="C18" s="13">
        <v>0</v>
      </c>
      <c r="D18" s="13">
        <v>723000</v>
      </c>
      <c r="E18" s="13">
        <v>527700.62</v>
      </c>
      <c r="F18" s="13">
        <v>527700.62</v>
      </c>
      <c r="G18" s="13">
        <v>195299.38</v>
      </c>
      <c r="H18" s="129"/>
      <c r="J18" s="128"/>
      <c r="K18" s="128"/>
      <c r="L18" s="128"/>
      <c r="M18" s="128"/>
      <c r="N18" s="128"/>
      <c r="O18" s="128"/>
      <c r="P18" s="32"/>
      <c r="Q18" s="32"/>
      <c r="R18" s="32"/>
      <c r="S18" s="32"/>
      <c r="T18" s="32"/>
      <c r="U18" s="32"/>
    </row>
    <row r="19" spans="1:21" x14ac:dyDescent="0.2">
      <c r="A19" s="169" t="s">
        <v>167</v>
      </c>
      <c r="B19" s="13">
        <v>381900</v>
      </c>
      <c r="C19" s="13">
        <v>0</v>
      </c>
      <c r="D19" s="13">
        <v>381900</v>
      </c>
      <c r="E19" s="13">
        <v>0</v>
      </c>
      <c r="F19" s="13">
        <v>0</v>
      </c>
      <c r="G19" s="13">
        <v>381900</v>
      </c>
      <c r="H19" s="129"/>
      <c r="J19" s="128"/>
      <c r="K19" s="128"/>
      <c r="L19" s="128"/>
      <c r="M19" s="128"/>
      <c r="N19" s="128"/>
      <c r="O19" s="128"/>
      <c r="P19" s="32"/>
      <c r="Q19" s="32"/>
      <c r="R19" s="32"/>
      <c r="S19" s="32"/>
      <c r="T19" s="32"/>
      <c r="U19" s="32"/>
    </row>
    <row r="20" spans="1:21" x14ac:dyDescent="0.2">
      <c r="A20" s="169" t="s">
        <v>168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29"/>
      <c r="J20" s="128"/>
      <c r="K20" s="128"/>
      <c r="L20" s="128"/>
      <c r="M20" s="128"/>
      <c r="N20" s="128"/>
      <c r="O20" s="128"/>
      <c r="P20" s="32"/>
      <c r="Q20" s="32"/>
      <c r="R20" s="32"/>
      <c r="S20" s="32"/>
      <c r="T20" s="32"/>
      <c r="U20" s="32"/>
    </row>
    <row r="21" spans="1:21" x14ac:dyDescent="0.2">
      <c r="A21" s="169" t="s">
        <v>169</v>
      </c>
      <c r="B21" s="13">
        <v>300500</v>
      </c>
      <c r="C21" s="13">
        <v>0</v>
      </c>
      <c r="D21" s="13">
        <v>300500</v>
      </c>
      <c r="E21" s="13">
        <v>7601.99</v>
      </c>
      <c r="F21" s="13">
        <v>7601.99</v>
      </c>
      <c r="G21" s="13">
        <v>292898.01</v>
      </c>
      <c r="H21" s="129"/>
      <c r="J21" s="128"/>
      <c r="K21" s="128"/>
      <c r="L21" s="128"/>
      <c r="M21" s="128"/>
      <c r="N21" s="128"/>
      <c r="O21" s="128"/>
      <c r="P21" s="32"/>
      <c r="Q21" s="32"/>
      <c r="R21" s="32"/>
      <c r="S21" s="32"/>
      <c r="T21" s="32"/>
      <c r="U21" s="32"/>
    </row>
    <row r="22" spans="1:21" x14ac:dyDescent="0.2">
      <c r="A22" s="523" t="s">
        <v>74</v>
      </c>
      <c r="B22" s="49">
        <v>2705220</v>
      </c>
      <c r="C22" s="49">
        <v>0</v>
      </c>
      <c r="D22" s="49">
        <v>2705220</v>
      </c>
      <c r="E22" s="49">
        <v>596775.26</v>
      </c>
      <c r="F22" s="49">
        <v>596775.26</v>
      </c>
      <c r="G22" s="49">
        <v>2108444.7400000002</v>
      </c>
      <c r="H22" s="130"/>
      <c r="J22" s="128"/>
      <c r="K22" s="128"/>
      <c r="L22" s="128"/>
      <c r="M22" s="128"/>
      <c r="N22" s="128"/>
      <c r="O22" s="128"/>
      <c r="P22" s="32"/>
      <c r="Q22" s="32"/>
      <c r="R22" s="32"/>
      <c r="S22" s="32"/>
      <c r="T22" s="32"/>
      <c r="U22" s="32"/>
    </row>
    <row r="23" spans="1:21" x14ac:dyDescent="0.2">
      <c r="A23" s="169" t="s">
        <v>170</v>
      </c>
      <c r="B23" s="13">
        <v>246820</v>
      </c>
      <c r="C23" s="13">
        <v>0</v>
      </c>
      <c r="D23" s="13">
        <v>246820</v>
      </c>
      <c r="E23" s="13">
        <v>148970.4</v>
      </c>
      <c r="F23" s="13">
        <v>148970.4</v>
      </c>
      <c r="G23" s="13">
        <v>97849.600000000006</v>
      </c>
      <c r="H23" s="129"/>
      <c r="J23" s="128"/>
      <c r="K23" s="128"/>
      <c r="L23" s="128"/>
      <c r="M23" s="128"/>
      <c r="N23" s="128"/>
      <c r="O23" s="128"/>
      <c r="P23" s="32"/>
      <c r="Q23" s="32"/>
      <c r="R23" s="32"/>
      <c r="S23" s="32"/>
      <c r="T23" s="32"/>
      <c r="U23" s="32"/>
    </row>
    <row r="24" spans="1:21" x14ac:dyDescent="0.2">
      <c r="A24" s="169" t="s">
        <v>171</v>
      </c>
      <c r="B24" s="13">
        <v>136000</v>
      </c>
      <c r="C24" s="13">
        <v>0</v>
      </c>
      <c r="D24" s="13">
        <v>136000</v>
      </c>
      <c r="E24" s="13">
        <v>81896.800000000003</v>
      </c>
      <c r="F24" s="13">
        <v>81896.800000000003</v>
      </c>
      <c r="G24" s="13">
        <v>54103.199999999997</v>
      </c>
      <c r="H24" s="129"/>
      <c r="J24" s="128"/>
      <c r="K24" s="128"/>
      <c r="L24" s="128"/>
      <c r="M24" s="128"/>
      <c r="N24" s="128"/>
      <c r="O24" s="128"/>
      <c r="P24" s="32"/>
      <c r="Q24" s="32"/>
      <c r="R24" s="32"/>
      <c r="S24" s="32"/>
      <c r="T24" s="32"/>
      <c r="U24" s="32"/>
    </row>
    <row r="25" spans="1:21" x14ac:dyDescent="0.2">
      <c r="A25" s="169" t="s">
        <v>172</v>
      </c>
      <c r="B25" s="13">
        <v>362900</v>
      </c>
      <c r="C25" s="13">
        <v>0</v>
      </c>
      <c r="D25" s="13">
        <v>362900</v>
      </c>
      <c r="E25" s="13">
        <v>87379.55</v>
      </c>
      <c r="F25" s="13">
        <v>87379.55</v>
      </c>
      <c r="G25" s="13">
        <v>275520.45</v>
      </c>
      <c r="H25" s="129"/>
      <c r="J25" s="128"/>
      <c r="K25" s="128"/>
      <c r="L25" s="128"/>
      <c r="M25" s="128"/>
      <c r="N25" s="128"/>
      <c r="O25" s="128"/>
      <c r="P25" s="32"/>
      <c r="Q25" s="32"/>
      <c r="R25" s="32"/>
      <c r="S25" s="32"/>
      <c r="T25" s="32"/>
      <c r="U25" s="32"/>
    </row>
    <row r="26" spans="1:21" x14ac:dyDescent="0.2">
      <c r="A26" s="169" t="s">
        <v>173</v>
      </c>
      <c r="B26" s="13">
        <v>20000</v>
      </c>
      <c r="C26" s="13">
        <v>0</v>
      </c>
      <c r="D26" s="13">
        <v>20000</v>
      </c>
      <c r="E26" s="13">
        <v>73027.62999999999</v>
      </c>
      <c r="F26" s="13">
        <v>73027.62999999999</v>
      </c>
      <c r="G26" s="13">
        <v>-53027.62999999999</v>
      </c>
      <c r="H26" s="129"/>
      <c r="J26" s="128"/>
      <c r="K26" s="128"/>
      <c r="L26" s="128"/>
      <c r="M26" s="128"/>
      <c r="N26" s="128"/>
      <c r="O26" s="128"/>
      <c r="P26" s="32"/>
      <c r="Q26" s="32"/>
      <c r="R26" s="32"/>
      <c r="S26" s="32"/>
      <c r="T26" s="32"/>
      <c r="U26" s="32"/>
    </row>
    <row r="27" spans="1:21" x14ac:dyDescent="0.2">
      <c r="A27" s="169" t="s">
        <v>174</v>
      </c>
      <c r="B27" s="13">
        <v>1722700</v>
      </c>
      <c r="C27" s="13">
        <v>0</v>
      </c>
      <c r="D27" s="13">
        <v>1722700</v>
      </c>
      <c r="E27" s="13">
        <v>104277.81999999999</v>
      </c>
      <c r="F27" s="13">
        <v>104277.81999999999</v>
      </c>
      <c r="G27" s="13">
        <v>1618422.18</v>
      </c>
      <c r="H27" s="129"/>
      <c r="J27" s="128"/>
      <c r="K27" s="128"/>
      <c r="L27" s="128"/>
      <c r="M27" s="128"/>
      <c r="N27" s="128"/>
      <c r="O27" s="128"/>
      <c r="P27" s="32"/>
      <c r="Q27" s="32"/>
      <c r="R27" s="32"/>
      <c r="S27" s="32"/>
      <c r="T27" s="32"/>
      <c r="U27" s="32"/>
    </row>
    <row r="28" spans="1:21" x14ac:dyDescent="0.2">
      <c r="A28" s="169" t="s">
        <v>537</v>
      </c>
      <c r="B28" s="13">
        <v>70000</v>
      </c>
      <c r="C28" s="13">
        <v>0</v>
      </c>
      <c r="D28" s="13">
        <v>70000</v>
      </c>
      <c r="E28" s="13">
        <v>0</v>
      </c>
      <c r="F28" s="13">
        <v>0</v>
      </c>
      <c r="G28" s="13">
        <v>70000</v>
      </c>
      <c r="H28" s="129"/>
      <c r="J28" s="128"/>
      <c r="K28" s="128"/>
      <c r="L28" s="128"/>
      <c r="M28" s="128"/>
      <c r="N28" s="128"/>
      <c r="O28" s="128"/>
      <c r="P28" s="32"/>
      <c r="Q28" s="32"/>
      <c r="R28" s="32"/>
      <c r="S28" s="32"/>
      <c r="T28" s="32"/>
      <c r="U28" s="32"/>
    </row>
    <row r="29" spans="1:21" x14ac:dyDescent="0.2">
      <c r="A29" s="169" t="s">
        <v>175</v>
      </c>
      <c r="B29" s="13">
        <v>98100</v>
      </c>
      <c r="C29" s="13">
        <v>0</v>
      </c>
      <c r="D29" s="13">
        <v>98100</v>
      </c>
      <c r="E29" s="13">
        <v>66795.899999999994</v>
      </c>
      <c r="F29" s="13">
        <v>66795.899999999994</v>
      </c>
      <c r="G29" s="13">
        <v>31304.100000000006</v>
      </c>
      <c r="H29" s="129"/>
      <c r="J29" s="128"/>
      <c r="K29" s="128"/>
      <c r="L29" s="128"/>
      <c r="M29" s="128"/>
      <c r="N29" s="128"/>
      <c r="O29" s="128"/>
      <c r="P29" s="32"/>
      <c r="Q29" s="32"/>
      <c r="R29" s="32"/>
      <c r="S29" s="32"/>
      <c r="T29" s="32"/>
      <c r="U29" s="32"/>
    </row>
    <row r="30" spans="1:21" x14ac:dyDescent="0.2">
      <c r="A30" s="169" t="s">
        <v>176</v>
      </c>
      <c r="B30" s="13">
        <v>39000</v>
      </c>
      <c r="C30" s="13">
        <v>0</v>
      </c>
      <c r="D30" s="13">
        <v>39000</v>
      </c>
      <c r="E30" s="13">
        <v>26425.759999999998</v>
      </c>
      <c r="F30" s="13">
        <v>26425.759999999998</v>
      </c>
      <c r="G30" s="13">
        <v>12574.240000000002</v>
      </c>
      <c r="H30" s="129"/>
      <c r="J30" s="128"/>
      <c r="K30" s="128"/>
      <c r="L30" s="128"/>
      <c r="M30" s="128"/>
      <c r="N30" s="128"/>
      <c r="O30" s="128"/>
      <c r="P30" s="32"/>
      <c r="Q30" s="32"/>
      <c r="R30" s="32"/>
      <c r="S30" s="32"/>
      <c r="T30" s="32"/>
      <c r="U30" s="32"/>
    </row>
    <row r="31" spans="1:21" x14ac:dyDescent="0.2">
      <c r="A31" s="169" t="s">
        <v>177</v>
      </c>
      <c r="B31" s="13">
        <v>9700</v>
      </c>
      <c r="C31" s="13">
        <v>0</v>
      </c>
      <c r="D31" s="13">
        <v>9700</v>
      </c>
      <c r="E31" s="13">
        <v>8001.4</v>
      </c>
      <c r="F31" s="13">
        <v>8001.4</v>
      </c>
      <c r="G31" s="13">
        <v>1698.6000000000004</v>
      </c>
      <c r="H31" s="129"/>
      <c r="J31" s="128"/>
      <c r="K31" s="128"/>
      <c r="L31" s="128"/>
      <c r="M31" s="128"/>
      <c r="N31" s="128"/>
      <c r="O31" s="128"/>
      <c r="P31" s="32"/>
      <c r="Q31" s="32"/>
      <c r="R31" s="32"/>
      <c r="S31" s="32"/>
      <c r="T31" s="32"/>
      <c r="U31" s="32"/>
    </row>
    <row r="32" spans="1:21" x14ac:dyDescent="0.2">
      <c r="A32" s="523" t="s">
        <v>75</v>
      </c>
      <c r="B32" s="49">
        <v>15874324.140000001</v>
      </c>
      <c r="C32" s="49">
        <v>0</v>
      </c>
      <c r="D32" s="49">
        <v>15874324.140000001</v>
      </c>
      <c r="E32" s="49">
        <v>10666564.059999999</v>
      </c>
      <c r="F32" s="49">
        <v>10666564.059999999</v>
      </c>
      <c r="G32" s="49">
        <v>5207760.0800000019</v>
      </c>
      <c r="H32" s="130"/>
      <c r="J32" s="128"/>
      <c r="K32" s="128"/>
      <c r="L32" s="128"/>
      <c r="M32" s="128"/>
      <c r="N32" s="128"/>
      <c r="O32" s="128"/>
      <c r="P32" s="32"/>
      <c r="Q32" s="32"/>
      <c r="R32" s="32"/>
      <c r="S32" s="32"/>
      <c r="T32" s="32"/>
      <c r="U32" s="32"/>
    </row>
    <row r="33" spans="1:21" x14ac:dyDescent="0.2">
      <c r="A33" s="169" t="s">
        <v>76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29"/>
      <c r="J33" s="128"/>
      <c r="K33" s="128"/>
      <c r="L33" s="128"/>
      <c r="M33" s="128"/>
      <c r="N33" s="128"/>
      <c r="O33" s="128"/>
      <c r="P33" s="32"/>
      <c r="Q33" s="32"/>
      <c r="R33" s="32"/>
      <c r="S33" s="32"/>
      <c r="T33" s="32"/>
      <c r="U33" s="32"/>
    </row>
    <row r="34" spans="1:21" x14ac:dyDescent="0.2">
      <c r="A34" s="169" t="s">
        <v>77</v>
      </c>
      <c r="B34" s="13">
        <v>15874324.140000001</v>
      </c>
      <c r="C34" s="13">
        <v>0</v>
      </c>
      <c r="D34" s="13">
        <v>15874324.140000001</v>
      </c>
      <c r="E34" s="13">
        <v>10666564.059999999</v>
      </c>
      <c r="F34" s="13">
        <v>10666564.059999999</v>
      </c>
      <c r="G34" s="13">
        <v>5207760.0800000019</v>
      </c>
      <c r="H34" s="129"/>
      <c r="J34" s="128"/>
      <c r="K34" s="128"/>
      <c r="L34" s="128"/>
      <c r="M34" s="128"/>
      <c r="N34" s="128"/>
      <c r="O34" s="128"/>
      <c r="P34" s="32"/>
      <c r="Q34" s="32"/>
      <c r="R34" s="32"/>
      <c r="S34" s="32"/>
      <c r="T34" s="32"/>
      <c r="U34" s="32"/>
    </row>
    <row r="35" spans="1:21" x14ac:dyDescent="0.2">
      <c r="A35" s="169" t="s">
        <v>78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29"/>
      <c r="J35" s="128"/>
      <c r="K35" s="128"/>
      <c r="L35" s="128"/>
      <c r="M35" s="128"/>
      <c r="N35" s="128"/>
      <c r="O35" s="128"/>
      <c r="P35" s="32"/>
      <c r="Q35" s="32"/>
      <c r="R35" s="32"/>
      <c r="S35" s="32"/>
      <c r="T35" s="32"/>
      <c r="U35" s="32"/>
    </row>
    <row r="36" spans="1:21" x14ac:dyDescent="0.2">
      <c r="A36" s="169" t="s">
        <v>79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29"/>
      <c r="J36" s="128"/>
      <c r="K36" s="128"/>
      <c r="L36" s="128"/>
      <c r="M36" s="128"/>
      <c r="N36" s="128"/>
      <c r="O36" s="128"/>
      <c r="P36" s="32"/>
      <c r="Q36" s="32"/>
      <c r="R36" s="32"/>
      <c r="S36" s="32"/>
      <c r="T36" s="32"/>
      <c r="U36" s="32"/>
    </row>
    <row r="37" spans="1:21" x14ac:dyDescent="0.2">
      <c r="A37" s="169" t="s">
        <v>80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29"/>
      <c r="J37" s="128"/>
      <c r="K37" s="128"/>
      <c r="L37" s="128"/>
      <c r="M37" s="128"/>
      <c r="N37" s="128"/>
      <c r="O37" s="128"/>
      <c r="P37" s="32"/>
      <c r="Q37" s="32"/>
      <c r="R37" s="32"/>
      <c r="S37" s="32"/>
      <c r="T37" s="32"/>
      <c r="U37" s="32"/>
    </row>
    <row r="38" spans="1:21" x14ac:dyDescent="0.2">
      <c r="A38" s="169" t="s">
        <v>178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29"/>
      <c r="J38" s="128"/>
      <c r="K38" s="128"/>
      <c r="L38" s="128"/>
      <c r="M38" s="128"/>
      <c r="N38" s="128"/>
      <c r="O38" s="128"/>
      <c r="P38" s="32"/>
      <c r="Q38" s="32"/>
      <c r="R38" s="32"/>
      <c r="S38" s="32"/>
      <c r="T38" s="32"/>
      <c r="U38" s="32"/>
    </row>
    <row r="39" spans="1:21" x14ac:dyDescent="0.2">
      <c r="A39" s="169" t="s">
        <v>82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9"/>
      <c r="J39" s="128"/>
      <c r="K39" s="128"/>
      <c r="L39" s="128"/>
      <c r="M39" s="128"/>
      <c r="N39" s="128"/>
      <c r="O39" s="128"/>
      <c r="P39" s="32"/>
      <c r="Q39" s="32"/>
      <c r="R39" s="32"/>
      <c r="S39" s="32"/>
      <c r="T39" s="32"/>
      <c r="U39" s="32"/>
    </row>
    <row r="40" spans="1:21" x14ac:dyDescent="0.2">
      <c r="A40" s="169" t="s">
        <v>83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9"/>
      <c r="J40" s="128"/>
      <c r="K40" s="128"/>
      <c r="L40" s="128"/>
      <c r="M40" s="128"/>
      <c r="N40" s="128"/>
      <c r="O40" s="128"/>
      <c r="P40" s="32"/>
      <c r="Q40" s="32"/>
      <c r="R40" s="32"/>
      <c r="S40" s="32"/>
      <c r="T40" s="32"/>
      <c r="U40" s="32"/>
    </row>
    <row r="41" spans="1:21" x14ac:dyDescent="0.2">
      <c r="A41" s="169" t="s">
        <v>84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29"/>
      <c r="J41" s="128"/>
      <c r="K41" s="128"/>
      <c r="L41" s="128"/>
      <c r="M41" s="128"/>
      <c r="N41" s="128"/>
      <c r="O41" s="128"/>
      <c r="P41" s="32"/>
      <c r="Q41" s="32"/>
      <c r="R41" s="32"/>
      <c r="S41" s="32"/>
      <c r="T41" s="32"/>
      <c r="U41" s="32"/>
    </row>
    <row r="42" spans="1:21" x14ac:dyDescent="0.2">
      <c r="A42" s="523" t="s">
        <v>179</v>
      </c>
      <c r="B42" s="49">
        <v>292600</v>
      </c>
      <c r="C42" s="49">
        <v>0</v>
      </c>
      <c r="D42" s="49">
        <v>292600</v>
      </c>
      <c r="E42" s="49">
        <v>0</v>
      </c>
      <c r="F42" s="49">
        <v>0</v>
      </c>
      <c r="G42" s="49">
        <v>292600</v>
      </c>
      <c r="H42" s="130"/>
      <c r="J42" s="128"/>
      <c r="K42" s="128"/>
      <c r="L42" s="128"/>
      <c r="M42" s="128"/>
      <c r="N42" s="128"/>
      <c r="O42" s="128"/>
      <c r="P42" s="32"/>
      <c r="Q42" s="32"/>
      <c r="R42" s="32"/>
      <c r="S42" s="32"/>
      <c r="T42" s="32"/>
      <c r="U42" s="32"/>
    </row>
    <row r="43" spans="1:21" x14ac:dyDescent="0.2">
      <c r="A43" s="524" t="s">
        <v>180</v>
      </c>
      <c r="B43" s="13">
        <v>292600</v>
      </c>
      <c r="C43" s="13">
        <v>0</v>
      </c>
      <c r="D43" s="13">
        <v>292600</v>
      </c>
      <c r="E43" s="13">
        <v>0</v>
      </c>
      <c r="F43" s="13">
        <v>0</v>
      </c>
      <c r="G43" s="13">
        <v>292600</v>
      </c>
      <c r="H43" s="129"/>
      <c r="J43" s="128"/>
      <c r="K43" s="128"/>
      <c r="L43" s="128"/>
      <c r="M43" s="128"/>
      <c r="N43" s="128"/>
      <c r="O43" s="128"/>
      <c r="P43" s="32"/>
      <c r="Q43" s="32"/>
      <c r="R43" s="32"/>
      <c r="S43" s="32"/>
      <c r="T43" s="32"/>
      <c r="U43" s="32"/>
    </row>
    <row r="44" spans="1:21" x14ac:dyDescent="0.2">
      <c r="A44" s="169" t="s">
        <v>181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29"/>
      <c r="J44" s="128"/>
      <c r="K44" s="128"/>
      <c r="L44" s="128"/>
      <c r="M44" s="128"/>
      <c r="N44" s="128"/>
      <c r="O44" s="128"/>
      <c r="P44" s="32"/>
      <c r="Q44" s="32"/>
      <c r="R44" s="32"/>
      <c r="S44" s="32"/>
      <c r="T44" s="32"/>
      <c r="U44" s="32"/>
    </row>
    <row r="45" spans="1:21" x14ac:dyDescent="0.2">
      <c r="A45" s="169" t="s">
        <v>182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29"/>
      <c r="J45" s="128"/>
      <c r="K45" s="128"/>
      <c r="L45" s="128"/>
      <c r="M45" s="128"/>
      <c r="N45" s="128"/>
      <c r="O45" s="128"/>
      <c r="P45" s="32"/>
      <c r="Q45" s="32"/>
      <c r="R45" s="32"/>
      <c r="S45" s="32"/>
      <c r="T45" s="32"/>
      <c r="U45" s="32"/>
    </row>
    <row r="46" spans="1:21" x14ac:dyDescent="0.2">
      <c r="A46" s="169" t="s">
        <v>183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29"/>
      <c r="J46" s="128"/>
      <c r="K46" s="128"/>
      <c r="L46" s="128"/>
      <c r="M46" s="128"/>
      <c r="N46" s="128"/>
      <c r="O46" s="128"/>
      <c r="P46" s="32"/>
      <c r="Q46" s="32"/>
      <c r="R46" s="32"/>
      <c r="S46" s="32"/>
      <c r="T46" s="32"/>
      <c r="U46" s="32"/>
    </row>
    <row r="47" spans="1:21" x14ac:dyDescent="0.2">
      <c r="A47" s="169" t="s">
        <v>184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29"/>
      <c r="J47" s="128"/>
      <c r="K47" s="128"/>
      <c r="L47" s="128"/>
      <c r="M47" s="128"/>
      <c r="N47" s="128"/>
      <c r="O47" s="128"/>
      <c r="P47" s="32"/>
      <c r="Q47" s="32"/>
      <c r="R47" s="32"/>
      <c r="S47" s="32"/>
      <c r="T47" s="32"/>
      <c r="U47" s="32"/>
    </row>
    <row r="48" spans="1:21" x14ac:dyDescent="0.2">
      <c r="A48" s="169" t="s">
        <v>185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9"/>
      <c r="J48" s="128"/>
      <c r="K48" s="128"/>
      <c r="L48" s="128"/>
      <c r="M48" s="128"/>
      <c r="N48" s="128"/>
      <c r="O48" s="128"/>
      <c r="P48" s="32"/>
      <c r="Q48" s="32"/>
      <c r="R48" s="32"/>
      <c r="S48" s="32"/>
      <c r="T48" s="32"/>
      <c r="U48" s="32"/>
    </row>
    <row r="49" spans="1:21" x14ac:dyDescent="0.2">
      <c r="A49" s="169" t="s">
        <v>186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29"/>
      <c r="J49" s="128"/>
      <c r="K49" s="128"/>
      <c r="L49" s="128"/>
      <c r="M49" s="128"/>
      <c r="N49" s="128"/>
      <c r="O49" s="128"/>
      <c r="P49" s="32"/>
      <c r="Q49" s="32"/>
      <c r="R49" s="32"/>
      <c r="S49" s="32"/>
      <c r="T49" s="32"/>
      <c r="U49" s="32"/>
    </row>
    <row r="50" spans="1:21" x14ac:dyDescent="0.2">
      <c r="A50" s="169" t="s">
        <v>187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29"/>
      <c r="J50" s="128"/>
      <c r="K50" s="128"/>
      <c r="L50" s="128"/>
      <c r="M50" s="128"/>
      <c r="N50" s="128"/>
      <c r="O50" s="128"/>
      <c r="P50" s="32"/>
      <c r="Q50" s="32"/>
      <c r="R50" s="32"/>
      <c r="S50" s="32"/>
      <c r="T50" s="32"/>
      <c r="U50" s="32"/>
    </row>
    <row r="51" spans="1:21" x14ac:dyDescent="0.2">
      <c r="A51" s="169" t="s">
        <v>28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29"/>
      <c r="J51" s="128"/>
      <c r="K51" s="128"/>
      <c r="L51" s="128"/>
      <c r="M51" s="128"/>
      <c r="N51" s="128"/>
      <c r="O51" s="128"/>
      <c r="P51" s="32"/>
      <c r="Q51" s="32"/>
      <c r="R51" s="32"/>
      <c r="S51" s="32"/>
      <c r="T51" s="32"/>
      <c r="U51" s="32"/>
    </row>
    <row r="52" spans="1:21" x14ac:dyDescent="0.2">
      <c r="A52" s="523" t="s">
        <v>99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130"/>
      <c r="J52" s="128"/>
      <c r="K52" s="128"/>
      <c r="L52" s="128"/>
      <c r="M52" s="128"/>
      <c r="N52" s="128"/>
      <c r="O52" s="128"/>
      <c r="P52" s="32"/>
      <c r="Q52" s="32"/>
      <c r="R52" s="32"/>
      <c r="S52" s="32"/>
      <c r="T52" s="32"/>
      <c r="U52" s="32"/>
    </row>
    <row r="53" spans="1:21" x14ac:dyDescent="0.2">
      <c r="A53" s="169" t="s">
        <v>188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29"/>
      <c r="J53" s="128"/>
      <c r="K53" s="128"/>
      <c r="L53" s="128"/>
      <c r="M53" s="128"/>
      <c r="N53" s="128"/>
      <c r="O53" s="128"/>
      <c r="P53" s="32"/>
      <c r="Q53" s="32"/>
      <c r="R53" s="32"/>
      <c r="S53" s="32"/>
      <c r="T53" s="32"/>
      <c r="U53" s="32"/>
    </row>
    <row r="54" spans="1:21" x14ac:dyDescent="0.2">
      <c r="A54" s="169" t="s">
        <v>189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29"/>
      <c r="J54" s="128"/>
      <c r="K54" s="128"/>
      <c r="L54" s="128"/>
      <c r="M54" s="128"/>
      <c r="N54" s="128"/>
      <c r="O54" s="128"/>
      <c r="P54" s="32"/>
      <c r="Q54" s="32"/>
      <c r="R54" s="32"/>
      <c r="S54" s="32"/>
      <c r="T54" s="32"/>
      <c r="U54" s="32"/>
    </row>
    <row r="55" spans="1:21" x14ac:dyDescent="0.2">
      <c r="A55" s="169" t="s">
        <v>190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29"/>
      <c r="J55" s="128"/>
      <c r="K55" s="128"/>
      <c r="L55" s="128"/>
      <c r="M55" s="128"/>
      <c r="N55" s="128"/>
      <c r="O55" s="128"/>
      <c r="P55" s="32"/>
      <c r="Q55" s="32"/>
      <c r="R55" s="32"/>
      <c r="S55" s="32"/>
      <c r="T55" s="32"/>
      <c r="U55" s="32"/>
    </row>
    <row r="56" spans="1:21" x14ac:dyDescent="0.2">
      <c r="A56" s="523" t="s">
        <v>191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130"/>
      <c r="J56" s="128"/>
      <c r="K56" s="128"/>
      <c r="L56" s="128"/>
      <c r="M56" s="128"/>
      <c r="N56" s="128"/>
      <c r="O56" s="128"/>
      <c r="P56" s="32"/>
      <c r="Q56" s="32"/>
      <c r="R56" s="32"/>
      <c r="S56" s="32"/>
      <c r="T56" s="32"/>
      <c r="U56" s="32"/>
    </row>
    <row r="57" spans="1:21" x14ac:dyDescent="0.2">
      <c r="A57" s="169" t="s">
        <v>864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29"/>
      <c r="J57" s="128"/>
      <c r="K57" s="128"/>
      <c r="L57" s="128"/>
      <c r="M57" s="128"/>
      <c r="N57" s="128"/>
      <c r="O57" s="128"/>
      <c r="P57" s="32"/>
      <c r="Q57" s="32"/>
      <c r="R57" s="32"/>
      <c r="S57" s="32"/>
      <c r="T57" s="32"/>
      <c r="U57" s="32"/>
    </row>
    <row r="58" spans="1:21" x14ac:dyDescent="0.2">
      <c r="A58" s="169" t="s">
        <v>192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29"/>
      <c r="J58" s="128"/>
      <c r="K58" s="128"/>
      <c r="L58" s="128"/>
      <c r="M58" s="128"/>
      <c r="N58" s="128"/>
      <c r="O58" s="128"/>
      <c r="P58" s="32"/>
      <c r="Q58" s="32"/>
      <c r="R58" s="32"/>
      <c r="S58" s="32"/>
      <c r="T58" s="32"/>
      <c r="U58" s="32"/>
    </row>
    <row r="59" spans="1:21" x14ac:dyDescent="0.2">
      <c r="A59" s="169" t="s">
        <v>193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29"/>
      <c r="J59" s="128"/>
      <c r="K59" s="128"/>
      <c r="L59" s="128"/>
      <c r="M59" s="128"/>
      <c r="N59" s="128"/>
      <c r="O59" s="128"/>
      <c r="P59" s="32"/>
      <c r="Q59" s="32"/>
      <c r="R59" s="32"/>
      <c r="S59" s="32"/>
      <c r="T59" s="32"/>
      <c r="U59" s="32"/>
    </row>
    <row r="60" spans="1:21" x14ac:dyDescent="0.2">
      <c r="A60" s="169" t="s">
        <v>194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29"/>
      <c r="J60" s="128"/>
      <c r="K60" s="128"/>
      <c r="L60" s="128"/>
      <c r="M60" s="128"/>
      <c r="N60" s="128"/>
      <c r="O60" s="128"/>
      <c r="P60" s="32"/>
      <c r="Q60" s="32"/>
      <c r="R60" s="32"/>
      <c r="S60" s="32"/>
      <c r="T60" s="32"/>
      <c r="U60" s="32"/>
    </row>
    <row r="61" spans="1:21" x14ac:dyDescent="0.2">
      <c r="A61" s="169" t="s">
        <v>195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29"/>
      <c r="J61" s="128"/>
      <c r="K61" s="128"/>
      <c r="L61" s="128"/>
      <c r="M61" s="128"/>
      <c r="N61" s="128"/>
      <c r="O61" s="128"/>
      <c r="P61" s="32"/>
      <c r="Q61" s="32"/>
      <c r="R61" s="32"/>
      <c r="S61" s="32"/>
      <c r="T61" s="32"/>
      <c r="U61" s="32"/>
    </row>
    <row r="62" spans="1:21" x14ac:dyDescent="0.2">
      <c r="A62" s="169" t="s">
        <v>196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29"/>
      <c r="J62" s="128"/>
      <c r="K62" s="128"/>
      <c r="L62" s="128"/>
      <c r="M62" s="128"/>
      <c r="N62" s="128"/>
      <c r="O62" s="128"/>
      <c r="P62" s="32"/>
      <c r="Q62" s="32"/>
      <c r="R62" s="32"/>
      <c r="S62" s="32"/>
      <c r="T62" s="32"/>
      <c r="U62" s="32"/>
    </row>
    <row r="63" spans="1:21" x14ac:dyDescent="0.2">
      <c r="A63" s="169" t="s">
        <v>197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29"/>
      <c r="J63" s="128"/>
      <c r="K63" s="128"/>
      <c r="L63" s="128"/>
      <c r="M63" s="128"/>
      <c r="N63" s="128"/>
      <c r="O63" s="128"/>
      <c r="P63" s="32"/>
      <c r="Q63" s="32"/>
      <c r="R63" s="32"/>
      <c r="S63" s="32"/>
      <c r="T63" s="32"/>
      <c r="U63" s="32"/>
    </row>
    <row r="64" spans="1:21" x14ac:dyDescent="0.2">
      <c r="A64" s="523" t="s">
        <v>85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130"/>
      <c r="J64" s="128"/>
      <c r="K64" s="128"/>
      <c r="L64" s="128"/>
      <c r="M64" s="128"/>
      <c r="N64" s="128"/>
      <c r="O64" s="128"/>
      <c r="P64" s="32"/>
      <c r="Q64" s="32"/>
      <c r="R64" s="32"/>
      <c r="S64" s="32"/>
      <c r="T64" s="32"/>
      <c r="U64" s="32"/>
    </row>
    <row r="65" spans="1:21" x14ac:dyDescent="0.2">
      <c r="A65" s="169" t="s">
        <v>86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29"/>
      <c r="J65" s="128"/>
      <c r="K65" s="128"/>
      <c r="L65" s="128"/>
      <c r="M65" s="128"/>
      <c r="N65" s="128"/>
      <c r="O65" s="128"/>
      <c r="P65" s="32"/>
      <c r="Q65" s="32"/>
      <c r="R65" s="32"/>
      <c r="S65" s="32"/>
      <c r="T65" s="32"/>
      <c r="U65" s="32"/>
    </row>
    <row r="66" spans="1:21" x14ac:dyDescent="0.2">
      <c r="A66" s="169" t="s">
        <v>38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29"/>
      <c r="J66" s="128"/>
      <c r="K66" s="128"/>
      <c r="L66" s="128"/>
      <c r="M66" s="128"/>
      <c r="N66" s="128"/>
      <c r="O66" s="128"/>
      <c r="P66" s="32"/>
      <c r="Q66" s="32"/>
      <c r="R66" s="32"/>
      <c r="S66" s="32"/>
      <c r="T66" s="32"/>
      <c r="U66" s="32"/>
    </row>
    <row r="67" spans="1:21" x14ac:dyDescent="0.2">
      <c r="A67" s="169" t="s">
        <v>87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29"/>
      <c r="J67" s="128"/>
      <c r="K67" s="128"/>
      <c r="L67" s="128"/>
      <c r="M67" s="128"/>
      <c r="N67" s="128"/>
      <c r="O67" s="128"/>
      <c r="P67" s="32"/>
      <c r="Q67" s="32"/>
      <c r="R67" s="32"/>
      <c r="S67" s="32"/>
      <c r="T67" s="32"/>
      <c r="U67" s="32"/>
    </row>
    <row r="68" spans="1:21" x14ac:dyDescent="0.2">
      <c r="A68" s="523" t="s">
        <v>198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130"/>
      <c r="J68" s="128"/>
      <c r="K68" s="128"/>
      <c r="L68" s="128"/>
      <c r="M68" s="128"/>
      <c r="N68" s="128"/>
      <c r="O68" s="128"/>
      <c r="P68" s="32"/>
      <c r="Q68" s="32"/>
      <c r="R68" s="32"/>
      <c r="S68" s="32"/>
      <c r="T68" s="32"/>
      <c r="U68" s="32"/>
    </row>
    <row r="69" spans="1:21" x14ac:dyDescent="0.2">
      <c r="A69" s="169" t="s">
        <v>199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29"/>
      <c r="J69" s="128"/>
      <c r="K69" s="128"/>
      <c r="L69" s="128"/>
      <c r="M69" s="128"/>
      <c r="N69" s="128"/>
      <c r="O69" s="128"/>
      <c r="P69" s="32"/>
      <c r="Q69" s="32"/>
      <c r="R69" s="32"/>
      <c r="S69" s="32"/>
      <c r="T69" s="32"/>
      <c r="U69" s="32"/>
    </row>
    <row r="70" spans="1:21" x14ac:dyDescent="0.2">
      <c r="A70" s="169" t="s">
        <v>89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29"/>
      <c r="J70" s="128"/>
      <c r="K70" s="128"/>
      <c r="L70" s="128"/>
      <c r="M70" s="128"/>
      <c r="N70" s="128"/>
      <c r="O70" s="128"/>
      <c r="P70" s="32"/>
      <c r="Q70" s="32"/>
      <c r="R70" s="32"/>
      <c r="S70" s="32"/>
      <c r="T70" s="32"/>
      <c r="U70" s="32"/>
    </row>
    <row r="71" spans="1:21" x14ac:dyDescent="0.2">
      <c r="A71" s="169" t="s">
        <v>90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29"/>
      <c r="J71" s="128"/>
      <c r="K71" s="128"/>
      <c r="L71" s="128"/>
      <c r="M71" s="128"/>
      <c r="N71" s="128"/>
      <c r="O71" s="128"/>
      <c r="P71" s="32"/>
      <c r="Q71" s="32"/>
      <c r="R71" s="32"/>
      <c r="S71" s="32"/>
      <c r="T71" s="32"/>
      <c r="U71" s="32"/>
    </row>
    <row r="72" spans="1:21" x14ac:dyDescent="0.2">
      <c r="A72" s="169" t="s">
        <v>91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29"/>
      <c r="J72" s="128"/>
      <c r="K72" s="128"/>
      <c r="L72" s="128"/>
      <c r="M72" s="128"/>
      <c r="N72" s="128"/>
      <c r="O72" s="128"/>
      <c r="P72" s="32"/>
      <c r="Q72" s="32"/>
      <c r="R72" s="32"/>
      <c r="S72" s="32"/>
      <c r="T72" s="32"/>
      <c r="U72" s="32"/>
    </row>
    <row r="73" spans="1:21" x14ac:dyDescent="0.2">
      <c r="A73" s="169" t="s">
        <v>92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29"/>
      <c r="J73" s="128"/>
      <c r="P73" s="32"/>
      <c r="Q73" s="32"/>
      <c r="R73" s="32"/>
      <c r="S73" s="32"/>
      <c r="T73" s="32"/>
      <c r="U73" s="32"/>
    </row>
    <row r="74" spans="1:21" x14ac:dyDescent="0.2">
      <c r="A74" s="169" t="s">
        <v>93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29"/>
      <c r="J74" s="128"/>
      <c r="P74" s="32"/>
      <c r="Q74" s="32"/>
      <c r="R74" s="32"/>
      <c r="S74" s="32"/>
      <c r="T74" s="32"/>
      <c r="U74" s="32"/>
    </row>
    <row r="75" spans="1:21" x14ac:dyDescent="0.2">
      <c r="A75" s="525" t="s">
        <v>200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129"/>
      <c r="J75" s="128"/>
      <c r="P75" s="32"/>
      <c r="Q75" s="32"/>
      <c r="R75" s="32"/>
      <c r="S75" s="32"/>
      <c r="T75" s="32"/>
      <c r="U75" s="32"/>
    </row>
    <row r="76" spans="1:21" ht="14.1" customHeight="1" x14ac:dyDescent="0.2">
      <c r="A76" s="526" t="s">
        <v>865</v>
      </c>
      <c r="B76" s="48">
        <v>21651494.140000001</v>
      </c>
      <c r="C76" s="48">
        <v>0</v>
      </c>
      <c r="D76" s="48">
        <v>21651494.140000001</v>
      </c>
      <c r="E76" s="48">
        <v>11954140.459999999</v>
      </c>
      <c r="F76" s="48">
        <v>11954140.459999999</v>
      </c>
      <c r="G76" s="48">
        <v>9697353.6800000034</v>
      </c>
      <c r="J76" s="128"/>
      <c r="K76" s="128"/>
      <c r="L76" s="128"/>
      <c r="M76" s="128"/>
      <c r="N76" s="128"/>
      <c r="O76" s="128"/>
      <c r="P76" s="32"/>
      <c r="Q76" s="32"/>
      <c r="R76" s="32"/>
      <c r="S76" s="32"/>
      <c r="T76" s="32"/>
      <c r="U76" s="32"/>
    </row>
    <row r="78" spans="1:21" x14ac:dyDescent="0.2">
      <c r="A78" s="17" t="s">
        <v>133</v>
      </c>
    </row>
    <row r="80" spans="1:21" x14ac:dyDescent="0.2">
      <c r="B80" s="32"/>
      <c r="C80" s="32"/>
      <c r="D80" s="32"/>
      <c r="E80" s="32"/>
      <c r="F80" s="32"/>
      <c r="G80" s="32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70C0"/>
    <pageSetUpPr fitToPage="1"/>
  </sheetPr>
  <dimension ref="A1:K51"/>
  <sheetViews>
    <sheetView showGridLines="0" topLeftCell="A2" zoomScaleNormal="100" zoomScaleSheetLayoutView="100" workbookViewId="0">
      <selection activeCell="A42" sqref="A41:A42"/>
    </sheetView>
  </sheetViews>
  <sheetFormatPr baseColWidth="10" defaultColWidth="12" defaultRowHeight="11.25" x14ac:dyDescent="0.2"/>
  <cols>
    <col min="1" max="1" width="66.83203125" style="4" customWidth="1"/>
    <col min="2" max="2" width="15.83203125" style="4" customWidth="1"/>
    <col min="3" max="3" width="15.83203125" style="5" customWidth="1"/>
    <col min="4" max="4" width="66.83203125" style="5" customWidth="1"/>
    <col min="5" max="6" width="15.83203125" style="5" customWidth="1"/>
    <col min="7" max="7" width="12" style="1"/>
    <col min="8" max="8" width="12.5" style="1" bestFit="1" customWidth="1"/>
    <col min="9" max="16384" width="12" style="1"/>
  </cols>
  <sheetData>
    <row r="1" spans="1:11" ht="52.5" customHeight="1" x14ac:dyDescent="0.2">
      <c r="A1" s="875" t="s">
        <v>905</v>
      </c>
      <c r="B1" s="875"/>
      <c r="C1" s="875"/>
      <c r="D1" s="875"/>
      <c r="E1" s="875"/>
      <c r="F1" s="875"/>
    </row>
    <row r="2" spans="1:11" ht="12.75" customHeight="1" x14ac:dyDescent="0.2">
      <c r="A2" s="241" t="s">
        <v>103</v>
      </c>
      <c r="B2" s="241">
        <v>2025</v>
      </c>
      <c r="C2" s="241">
        <v>2024</v>
      </c>
      <c r="D2" s="241" t="s">
        <v>103</v>
      </c>
      <c r="E2" s="241">
        <v>2025</v>
      </c>
      <c r="F2" s="241">
        <v>2024</v>
      </c>
    </row>
    <row r="3" spans="1:11" s="2" customFormat="1" x14ac:dyDescent="0.2">
      <c r="A3" s="242" t="s">
        <v>0</v>
      </c>
      <c r="B3" s="243"/>
      <c r="C3" s="243"/>
      <c r="D3" s="244" t="s">
        <v>1</v>
      </c>
      <c r="E3" s="243"/>
      <c r="F3" s="245"/>
    </row>
    <row r="4" spans="1:11" x14ac:dyDescent="0.2">
      <c r="A4" s="246" t="s">
        <v>2</v>
      </c>
      <c r="B4" s="247"/>
      <c r="C4" s="247"/>
      <c r="D4" s="248" t="s">
        <v>3</v>
      </c>
      <c r="E4" s="247"/>
      <c r="F4" s="249"/>
      <c r="H4" s="2"/>
      <c r="I4" s="2"/>
    </row>
    <row r="5" spans="1:11" x14ac:dyDescent="0.2">
      <c r="A5" s="250" t="s">
        <v>4</v>
      </c>
      <c r="B5" s="251">
        <v>1375701.66</v>
      </c>
      <c r="C5" s="251">
        <v>199472.9</v>
      </c>
      <c r="D5" s="252" t="s">
        <v>5</v>
      </c>
      <c r="E5" s="253">
        <v>0</v>
      </c>
      <c r="F5" s="228">
        <v>0</v>
      </c>
      <c r="H5" s="2"/>
      <c r="I5" s="2"/>
      <c r="J5" s="3"/>
      <c r="K5" s="3"/>
    </row>
    <row r="6" spans="1:11" x14ac:dyDescent="0.2">
      <c r="A6" s="250" t="s">
        <v>6</v>
      </c>
      <c r="B6" s="251">
        <v>9421</v>
      </c>
      <c r="C6" s="251">
        <v>9421</v>
      </c>
      <c r="D6" s="252" t="s">
        <v>7</v>
      </c>
      <c r="E6" s="253">
        <v>0</v>
      </c>
      <c r="F6" s="228">
        <v>0</v>
      </c>
      <c r="H6" s="2"/>
      <c r="I6" s="2"/>
      <c r="J6" s="3"/>
      <c r="K6" s="3"/>
    </row>
    <row r="7" spans="1:11" x14ac:dyDescent="0.2">
      <c r="A7" s="250" t="s">
        <v>8</v>
      </c>
      <c r="B7" s="251">
        <v>0</v>
      </c>
      <c r="C7" s="251">
        <v>0</v>
      </c>
      <c r="D7" s="252" t="s">
        <v>9</v>
      </c>
      <c r="E7" s="253">
        <v>0</v>
      </c>
      <c r="F7" s="228">
        <v>0</v>
      </c>
      <c r="H7" s="2"/>
      <c r="I7" s="2"/>
      <c r="J7" s="3"/>
      <c r="K7" s="3"/>
    </row>
    <row r="8" spans="1:11" x14ac:dyDescent="0.2">
      <c r="A8" s="250" t="s">
        <v>10</v>
      </c>
      <c r="B8" s="251">
        <v>0</v>
      </c>
      <c r="C8" s="251">
        <v>0</v>
      </c>
      <c r="D8" s="252" t="s">
        <v>11</v>
      </c>
      <c r="E8" s="253">
        <v>0</v>
      </c>
      <c r="F8" s="228">
        <v>0</v>
      </c>
      <c r="H8" s="2"/>
      <c r="I8" s="2"/>
      <c r="J8" s="3"/>
      <c r="K8" s="3"/>
    </row>
    <row r="9" spans="1:11" x14ac:dyDescent="0.2">
      <c r="A9" s="250" t="s">
        <v>12</v>
      </c>
      <c r="B9" s="251">
        <v>0</v>
      </c>
      <c r="C9" s="251">
        <v>0</v>
      </c>
      <c r="D9" s="252" t="s">
        <v>13</v>
      </c>
      <c r="E9" s="253">
        <v>0</v>
      </c>
      <c r="F9" s="228">
        <v>0</v>
      </c>
      <c r="H9" s="2"/>
      <c r="I9" s="2"/>
      <c r="J9" s="3"/>
      <c r="K9" s="3"/>
    </row>
    <row r="10" spans="1:11" ht="11.25" customHeight="1" x14ac:dyDescent="0.2">
      <c r="A10" s="250" t="s">
        <v>14</v>
      </c>
      <c r="B10" s="251">
        <v>0</v>
      </c>
      <c r="C10" s="251">
        <v>0</v>
      </c>
      <c r="D10" s="252" t="s">
        <v>15</v>
      </c>
      <c r="E10" s="253">
        <v>0</v>
      </c>
      <c r="F10" s="228">
        <v>0</v>
      </c>
      <c r="H10" s="2"/>
      <c r="I10" s="2"/>
      <c r="J10" s="3"/>
      <c r="K10" s="3"/>
    </row>
    <row r="11" spans="1:11" x14ac:dyDescent="0.2">
      <c r="A11" s="250" t="s">
        <v>16</v>
      </c>
      <c r="B11" s="251">
        <v>0</v>
      </c>
      <c r="C11" s="251">
        <v>0</v>
      </c>
      <c r="D11" s="252" t="s">
        <v>17</v>
      </c>
      <c r="E11" s="253">
        <v>0</v>
      </c>
      <c r="F11" s="228">
        <v>0</v>
      </c>
      <c r="H11" s="2"/>
      <c r="I11" s="2"/>
      <c r="J11" s="3"/>
      <c r="K11" s="3"/>
    </row>
    <row r="12" spans="1:11" x14ac:dyDescent="0.2">
      <c r="A12" s="254"/>
      <c r="B12" s="251"/>
      <c r="C12" s="251"/>
      <c r="D12" s="252" t="s">
        <v>18</v>
      </c>
      <c r="E12" s="253">
        <v>0</v>
      </c>
      <c r="F12" s="228">
        <v>0</v>
      </c>
      <c r="H12" s="2"/>
      <c r="I12" s="2"/>
      <c r="J12" s="3"/>
      <c r="K12" s="3"/>
    </row>
    <row r="13" spans="1:11" x14ac:dyDescent="0.2">
      <c r="A13" s="246" t="s">
        <v>282</v>
      </c>
      <c r="B13" s="255">
        <f>SUM(B5:B11)</f>
        <v>1385122.66</v>
      </c>
      <c r="C13" s="255">
        <f>SUM(C5:C11)</f>
        <v>208893.9</v>
      </c>
      <c r="D13" s="256"/>
      <c r="E13" s="257"/>
      <c r="F13" s="230"/>
      <c r="H13" s="2"/>
      <c r="I13" s="2"/>
      <c r="J13" s="3"/>
      <c r="K13" s="3"/>
    </row>
    <row r="14" spans="1:11" x14ac:dyDescent="0.2">
      <c r="A14" s="258"/>
      <c r="B14" s="255"/>
      <c r="C14" s="255"/>
      <c r="D14" s="248" t="s">
        <v>283</v>
      </c>
      <c r="E14" s="224">
        <v>0</v>
      </c>
      <c r="F14" s="233">
        <v>0</v>
      </c>
      <c r="H14" s="2"/>
      <c r="I14" s="2"/>
      <c r="J14" s="3"/>
      <c r="K14" s="3"/>
    </row>
    <row r="15" spans="1:11" x14ac:dyDescent="0.2">
      <c r="A15" s="246" t="s">
        <v>19</v>
      </c>
      <c r="B15" s="259"/>
      <c r="C15" s="259"/>
      <c r="D15" s="260"/>
      <c r="E15" s="261"/>
      <c r="F15" s="230"/>
      <c r="H15" s="2"/>
      <c r="I15" s="2"/>
      <c r="J15" s="3"/>
      <c r="K15" s="3"/>
    </row>
    <row r="16" spans="1:11" x14ac:dyDescent="0.2">
      <c r="A16" s="250" t="s">
        <v>20</v>
      </c>
      <c r="B16" s="251">
        <v>15072715.77</v>
      </c>
      <c r="C16" s="251">
        <v>26881445.030000001</v>
      </c>
      <c r="D16" s="248" t="s">
        <v>21</v>
      </c>
      <c r="E16" s="261"/>
      <c r="F16" s="262"/>
      <c r="H16" s="2"/>
      <c r="I16" s="2"/>
      <c r="J16" s="3"/>
      <c r="K16" s="3"/>
    </row>
    <row r="17" spans="1:11" x14ac:dyDescent="0.2">
      <c r="A17" s="250" t="s">
        <v>22</v>
      </c>
      <c r="B17" s="251">
        <v>0</v>
      </c>
      <c r="C17" s="251">
        <v>0</v>
      </c>
      <c r="D17" s="252" t="s">
        <v>23</v>
      </c>
      <c r="E17" s="253">
        <v>0</v>
      </c>
      <c r="F17" s="228">
        <v>0</v>
      </c>
      <c r="H17" s="2"/>
      <c r="I17" s="2"/>
      <c r="J17" s="3"/>
      <c r="K17" s="3"/>
    </row>
    <row r="18" spans="1:11" x14ac:dyDescent="0.2">
      <c r="A18" s="250" t="s">
        <v>24</v>
      </c>
      <c r="B18" s="251">
        <v>0</v>
      </c>
      <c r="C18" s="251">
        <v>0</v>
      </c>
      <c r="D18" s="252" t="s">
        <v>25</v>
      </c>
      <c r="E18" s="253">
        <v>0</v>
      </c>
      <c r="F18" s="228">
        <v>0</v>
      </c>
      <c r="H18" s="2"/>
      <c r="I18" s="2"/>
      <c r="J18" s="3"/>
      <c r="K18" s="3"/>
    </row>
    <row r="19" spans="1:11" x14ac:dyDescent="0.2">
      <c r="A19" s="250" t="s">
        <v>26</v>
      </c>
      <c r="B19" s="251">
        <v>6014608.96</v>
      </c>
      <c r="C19" s="251">
        <v>6014608.96</v>
      </c>
      <c r="D19" s="252" t="s">
        <v>27</v>
      </c>
      <c r="E19" s="253">
        <v>0</v>
      </c>
      <c r="F19" s="228">
        <v>0</v>
      </c>
      <c r="H19" s="2"/>
      <c r="I19" s="2"/>
      <c r="J19" s="3"/>
      <c r="K19" s="3"/>
    </row>
    <row r="20" spans="1:11" x14ac:dyDescent="0.2">
      <c r="A20" s="250" t="s">
        <v>28</v>
      </c>
      <c r="B20" s="251">
        <v>0</v>
      </c>
      <c r="C20" s="251">
        <v>0</v>
      </c>
      <c r="D20" s="252" t="s">
        <v>29</v>
      </c>
      <c r="E20" s="253">
        <v>0</v>
      </c>
      <c r="F20" s="228">
        <v>0</v>
      </c>
      <c r="H20" s="2"/>
      <c r="I20" s="2"/>
      <c r="J20" s="3"/>
      <c r="K20" s="3"/>
    </row>
    <row r="21" spans="1:11" ht="11.25" customHeight="1" x14ac:dyDescent="0.2">
      <c r="A21" s="250" t="s">
        <v>30</v>
      </c>
      <c r="B21" s="251">
        <v>-5823882.0700000003</v>
      </c>
      <c r="C21" s="251">
        <v>-5716552.5700000003</v>
      </c>
      <c r="D21" s="252" t="s">
        <v>284</v>
      </c>
      <c r="E21" s="253">
        <v>0</v>
      </c>
      <c r="F21" s="228">
        <v>0</v>
      </c>
      <c r="H21" s="2"/>
      <c r="I21" s="2"/>
      <c r="J21" s="3"/>
      <c r="K21" s="3"/>
    </row>
    <row r="22" spans="1:11" x14ac:dyDescent="0.2">
      <c r="A22" s="250" t="s">
        <v>31</v>
      </c>
      <c r="B22" s="251">
        <v>0</v>
      </c>
      <c r="C22" s="251">
        <v>0</v>
      </c>
      <c r="D22" s="252" t="s">
        <v>32</v>
      </c>
      <c r="E22" s="253">
        <v>0</v>
      </c>
      <c r="F22" s="228">
        <v>0</v>
      </c>
      <c r="H22" s="633"/>
      <c r="I22" s="2"/>
      <c r="J22" s="3"/>
      <c r="K22" s="3"/>
    </row>
    <row r="23" spans="1:11" x14ac:dyDescent="0.2">
      <c r="A23" s="250" t="s">
        <v>33</v>
      </c>
      <c r="B23" s="251">
        <v>0</v>
      </c>
      <c r="C23" s="251">
        <v>0</v>
      </c>
      <c r="D23" s="256"/>
      <c r="E23" s="261"/>
      <c r="F23" s="230"/>
      <c r="H23" s="2"/>
      <c r="I23" s="2"/>
      <c r="J23" s="3"/>
      <c r="K23" s="3"/>
    </row>
    <row r="24" spans="1:11" x14ac:dyDescent="0.2">
      <c r="A24" s="250" t="s">
        <v>34</v>
      </c>
      <c r="B24" s="251">
        <v>0</v>
      </c>
      <c r="C24" s="251">
        <v>0</v>
      </c>
      <c r="D24" s="248" t="s">
        <v>285</v>
      </c>
      <c r="E24" s="263">
        <v>0</v>
      </c>
      <c r="F24" s="233">
        <v>0</v>
      </c>
      <c r="H24" s="2"/>
      <c r="I24" s="2"/>
      <c r="J24" s="3"/>
      <c r="K24" s="3"/>
    </row>
    <row r="25" spans="1:11" s="2" customFormat="1" x14ac:dyDescent="0.2">
      <c r="A25" s="254"/>
      <c r="B25" s="251"/>
      <c r="C25" s="251"/>
      <c r="D25" s="256"/>
      <c r="E25" s="261"/>
      <c r="F25" s="230"/>
      <c r="J25" s="3"/>
      <c r="K25" s="3"/>
    </row>
    <row r="26" spans="1:11" x14ac:dyDescent="0.2">
      <c r="A26" s="246" t="s">
        <v>286</v>
      </c>
      <c r="B26" s="264">
        <f>SUM(B16:B24)</f>
        <v>15263442.66</v>
      </c>
      <c r="C26" s="264">
        <f>SUM(C16:C24)</f>
        <v>27179501.420000002</v>
      </c>
      <c r="D26" s="248" t="s">
        <v>35</v>
      </c>
      <c r="E26" s="263">
        <v>0</v>
      </c>
      <c r="F26" s="233">
        <v>0</v>
      </c>
      <c r="H26" s="2"/>
      <c r="I26" s="2"/>
      <c r="J26" s="3"/>
      <c r="K26" s="3"/>
    </row>
    <row r="27" spans="1:11" x14ac:dyDescent="0.2">
      <c r="A27" s="258"/>
      <c r="B27" s="264"/>
      <c r="C27" s="264"/>
      <c r="D27" s="260"/>
      <c r="E27" s="261"/>
      <c r="F27" s="230"/>
      <c r="H27" s="2"/>
      <c r="I27" s="2"/>
      <c r="J27" s="3"/>
      <c r="K27" s="3"/>
    </row>
    <row r="28" spans="1:11" x14ac:dyDescent="0.2">
      <c r="A28" s="246" t="s">
        <v>287</v>
      </c>
      <c r="B28" s="264">
        <f>B13+B26</f>
        <v>16648565.32</v>
      </c>
      <c r="C28" s="264">
        <f>C13+C26</f>
        <v>27388395.32</v>
      </c>
      <c r="D28" s="265" t="s">
        <v>36</v>
      </c>
      <c r="E28" s="261"/>
      <c r="F28" s="262"/>
      <c r="H28" s="2"/>
      <c r="I28" s="2"/>
      <c r="J28" s="3"/>
      <c r="K28" s="3"/>
    </row>
    <row r="29" spans="1:11" x14ac:dyDescent="0.2">
      <c r="A29" s="266"/>
      <c r="B29" s="267"/>
      <c r="C29" s="267"/>
      <c r="D29" s="260"/>
      <c r="E29" s="261"/>
      <c r="F29" s="262"/>
      <c r="H29" s="2"/>
      <c r="I29" s="2"/>
      <c r="J29" s="3"/>
      <c r="K29" s="3"/>
    </row>
    <row r="30" spans="1:11" x14ac:dyDescent="0.2">
      <c r="A30" s="266"/>
      <c r="B30" s="268"/>
      <c r="C30" s="269"/>
      <c r="D30" s="248" t="s">
        <v>37</v>
      </c>
      <c r="E30" s="263">
        <v>0</v>
      </c>
      <c r="F30" s="233">
        <v>0</v>
      </c>
      <c r="H30" s="2"/>
      <c r="I30" s="2"/>
      <c r="J30" s="3"/>
      <c r="K30" s="3"/>
    </row>
    <row r="31" spans="1:11" x14ac:dyDescent="0.2">
      <c r="A31" s="266"/>
      <c r="B31" s="268"/>
      <c r="C31" s="269"/>
      <c r="D31" s="252" t="s">
        <v>38</v>
      </c>
      <c r="E31" s="253">
        <v>0</v>
      </c>
      <c r="F31" s="228">
        <v>0</v>
      </c>
      <c r="H31" s="2"/>
      <c r="I31" s="2"/>
      <c r="J31" s="3"/>
      <c r="K31" s="3"/>
    </row>
    <row r="32" spans="1:11" x14ac:dyDescent="0.2">
      <c r="A32" s="266"/>
      <c r="B32" s="268"/>
      <c r="C32" s="269"/>
      <c r="D32" s="252" t="s">
        <v>39</v>
      </c>
      <c r="E32" s="253">
        <v>0</v>
      </c>
      <c r="F32" s="228">
        <v>0</v>
      </c>
      <c r="H32" s="2"/>
      <c r="I32" s="2"/>
      <c r="J32" s="3"/>
      <c r="K32" s="3"/>
    </row>
    <row r="33" spans="1:11" x14ac:dyDescent="0.2">
      <c r="A33" s="266"/>
      <c r="B33" s="268"/>
      <c r="C33" s="269"/>
      <c r="D33" s="252" t="s">
        <v>40</v>
      </c>
      <c r="E33" s="253">
        <v>0</v>
      </c>
      <c r="F33" s="228">
        <v>0</v>
      </c>
      <c r="H33" s="2"/>
      <c r="I33" s="2"/>
      <c r="J33" s="3"/>
      <c r="K33" s="3"/>
    </row>
    <row r="34" spans="1:11" x14ac:dyDescent="0.2">
      <c r="A34" s="266"/>
      <c r="B34" s="268"/>
      <c r="C34" s="269"/>
      <c r="D34" s="256"/>
      <c r="E34" s="261"/>
      <c r="F34" s="230"/>
      <c r="H34" s="2"/>
      <c r="I34" s="2"/>
      <c r="J34" s="3"/>
      <c r="K34" s="3"/>
    </row>
    <row r="35" spans="1:11" x14ac:dyDescent="0.2">
      <c r="A35" s="266"/>
      <c r="B35" s="268"/>
      <c r="C35" s="269"/>
      <c r="D35" s="248" t="s">
        <v>41</v>
      </c>
      <c r="E35" s="263">
        <f>SUM(E36:E40)</f>
        <v>16648565.32</v>
      </c>
      <c r="F35" s="233">
        <f>SUM(F36:F40)</f>
        <v>27388395.32</v>
      </c>
      <c r="H35" s="2"/>
      <c r="I35" s="2"/>
      <c r="J35" s="3"/>
      <c r="K35" s="3"/>
    </row>
    <row r="36" spans="1:11" x14ac:dyDescent="0.2">
      <c r="A36" s="266"/>
      <c r="B36" s="268"/>
      <c r="C36" s="269"/>
      <c r="D36" s="252" t="s">
        <v>42</v>
      </c>
      <c r="E36" s="253">
        <v>-10739830</v>
      </c>
      <c r="F36" s="228">
        <v>-3683054.52</v>
      </c>
      <c r="H36" s="2"/>
      <c r="I36" s="2"/>
      <c r="J36" s="3"/>
      <c r="K36" s="3"/>
    </row>
    <row r="37" spans="1:11" x14ac:dyDescent="0.2">
      <c r="A37" s="266"/>
      <c r="B37" s="268"/>
      <c r="C37" s="269"/>
      <c r="D37" s="252" t="s">
        <v>43</v>
      </c>
      <c r="E37" s="253">
        <v>27388395.32</v>
      </c>
      <c r="F37" s="228">
        <v>31071449.84</v>
      </c>
      <c r="H37" s="2"/>
      <c r="I37" s="2"/>
      <c r="J37" s="3"/>
      <c r="K37" s="3"/>
    </row>
    <row r="38" spans="1:11" x14ac:dyDescent="0.2">
      <c r="A38" s="266"/>
      <c r="B38" s="268"/>
      <c r="C38" s="269"/>
      <c r="D38" s="252" t="s">
        <v>44</v>
      </c>
      <c r="E38" s="253">
        <v>0</v>
      </c>
      <c r="F38" s="228">
        <v>0</v>
      </c>
      <c r="H38" s="2"/>
      <c r="I38" s="2"/>
      <c r="J38" s="3"/>
      <c r="K38" s="3"/>
    </row>
    <row r="39" spans="1:11" x14ac:dyDescent="0.2">
      <c r="A39" s="266"/>
      <c r="B39" s="268"/>
      <c r="C39" s="269"/>
      <c r="D39" s="252" t="s">
        <v>45</v>
      </c>
      <c r="E39" s="253">
        <v>0</v>
      </c>
      <c r="F39" s="228">
        <v>0</v>
      </c>
      <c r="H39" s="2"/>
      <c r="I39" s="2"/>
      <c r="J39" s="3"/>
      <c r="K39" s="3"/>
    </row>
    <row r="40" spans="1:11" x14ac:dyDescent="0.2">
      <c r="A40" s="266"/>
      <c r="B40" s="268"/>
      <c r="C40" s="269"/>
      <c r="D40" s="252" t="s">
        <v>46</v>
      </c>
      <c r="E40" s="253">
        <v>0</v>
      </c>
      <c r="F40" s="228">
        <v>0</v>
      </c>
      <c r="H40" s="2"/>
      <c r="I40" s="2"/>
      <c r="J40" s="3"/>
      <c r="K40" s="3"/>
    </row>
    <row r="41" spans="1:11" x14ac:dyDescent="0.2">
      <c r="A41" s="266"/>
      <c r="B41" s="268"/>
      <c r="C41" s="269"/>
      <c r="D41" s="256"/>
      <c r="E41" s="261"/>
      <c r="F41" s="230"/>
      <c r="H41" s="2"/>
      <c r="I41" s="2"/>
      <c r="J41" s="3"/>
      <c r="K41" s="3"/>
    </row>
    <row r="42" spans="1:11" ht="22.5" x14ac:dyDescent="0.2">
      <c r="A42" s="266"/>
      <c r="B42" s="270"/>
      <c r="C42" s="271"/>
      <c r="D42" s="248" t="s">
        <v>106</v>
      </c>
      <c r="E42" s="263">
        <v>0</v>
      </c>
      <c r="F42" s="233">
        <v>0</v>
      </c>
      <c r="H42" s="2"/>
      <c r="I42" s="2"/>
      <c r="J42" s="3"/>
      <c r="K42" s="3"/>
    </row>
    <row r="43" spans="1:11" x14ac:dyDescent="0.2">
      <c r="A43" s="266"/>
      <c r="B43" s="270"/>
      <c r="C43" s="271"/>
      <c r="D43" s="252" t="s">
        <v>47</v>
      </c>
      <c r="E43" s="253">
        <v>0</v>
      </c>
      <c r="F43" s="228">
        <v>0</v>
      </c>
      <c r="H43" s="2"/>
      <c r="I43" s="2"/>
      <c r="J43" s="3"/>
      <c r="K43" s="3"/>
    </row>
    <row r="44" spans="1:11" x14ac:dyDescent="0.2">
      <c r="A44" s="266"/>
      <c r="B44" s="270"/>
      <c r="C44" s="271"/>
      <c r="D44" s="252" t="s">
        <v>48</v>
      </c>
      <c r="E44" s="253">
        <v>0</v>
      </c>
      <c r="F44" s="228">
        <v>0</v>
      </c>
      <c r="H44" s="2"/>
      <c r="I44" s="2"/>
      <c r="J44" s="3"/>
      <c r="K44" s="3"/>
    </row>
    <row r="45" spans="1:11" x14ac:dyDescent="0.2">
      <c r="A45" s="266"/>
      <c r="B45" s="270"/>
      <c r="C45" s="271"/>
      <c r="D45" s="256"/>
      <c r="E45" s="261"/>
      <c r="F45" s="230"/>
      <c r="H45" s="2"/>
      <c r="I45" s="2"/>
      <c r="J45" s="3"/>
      <c r="K45" s="3"/>
    </row>
    <row r="46" spans="1:11" x14ac:dyDescent="0.2">
      <c r="A46" s="266"/>
      <c r="B46" s="270"/>
      <c r="C46" s="271"/>
      <c r="D46" s="248" t="s">
        <v>49</v>
      </c>
      <c r="E46" s="263">
        <f>SUM(E42+E35+E30)</f>
        <v>16648565.32</v>
      </c>
      <c r="F46" s="233">
        <f>SUM(F42+F35+F30)</f>
        <v>27388395.32</v>
      </c>
      <c r="H46" s="2"/>
      <c r="I46" s="2"/>
      <c r="J46" s="3"/>
      <c r="K46" s="3"/>
    </row>
    <row r="47" spans="1:11" x14ac:dyDescent="0.2">
      <c r="A47" s="266"/>
      <c r="B47" s="270"/>
      <c r="C47" s="271"/>
      <c r="D47" s="248"/>
      <c r="E47" s="263"/>
      <c r="F47" s="233"/>
      <c r="H47" s="2"/>
      <c r="I47" s="2"/>
      <c r="J47" s="3"/>
      <c r="K47" s="3"/>
    </row>
    <row r="48" spans="1:11" x14ac:dyDescent="0.2">
      <c r="A48" s="272"/>
      <c r="B48" s="273"/>
      <c r="C48" s="274"/>
      <c r="D48" s="248" t="s">
        <v>50</v>
      </c>
      <c r="E48" s="263">
        <f>E46+E26</f>
        <v>16648565.32</v>
      </c>
      <c r="F48" s="233">
        <f>F46+F26</f>
        <v>27388395.32</v>
      </c>
      <c r="H48" s="2"/>
      <c r="I48" s="2"/>
      <c r="J48" s="3"/>
      <c r="K48" s="3"/>
    </row>
    <row r="49" spans="1:11" ht="12" customHeight="1" x14ac:dyDescent="0.2">
      <c r="A49" s="275"/>
      <c r="B49" s="276"/>
      <c r="C49" s="277"/>
      <c r="D49" s="278"/>
      <c r="E49" s="279"/>
      <c r="F49" s="280"/>
      <c r="H49" s="3"/>
      <c r="I49" s="3"/>
      <c r="J49" s="3"/>
      <c r="K49" s="3"/>
    </row>
    <row r="50" spans="1:11" x14ac:dyDescent="0.2">
      <c r="A50" s="281"/>
      <c r="B50" s="281"/>
      <c r="C50" s="282"/>
      <c r="D50" s="282"/>
      <c r="E50" s="283"/>
      <c r="F50" s="283"/>
    </row>
    <row r="51" spans="1:11" ht="12" x14ac:dyDescent="0.2">
      <c r="A51" s="240" t="s">
        <v>133</v>
      </c>
      <c r="B51" s="281"/>
      <c r="C51" s="282"/>
      <c r="D51" s="282"/>
      <c r="E51" s="282"/>
      <c r="F51" s="28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3" orientation="landscape" r:id="rId1"/>
  <headerFooter alignWithMargins="0"/>
  <ignoredErrors>
    <ignoredError sqref="B13:C13 B26:C28 E35:F35 E46:F48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7" tint="0.39997558519241921"/>
    <pageSetUpPr fitToPage="1"/>
  </sheetPr>
  <dimension ref="A1:G54"/>
  <sheetViews>
    <sheetView showGridLines="0" topLeftCell="A18" zoomScaleNormal="100" workbookViewId="0">
      <selection activeCell="B18" sqref="B18:G18"/>
    </sheetView>
  </sheetViews>
  <sheetFormatPr baseColWidth="10" defaultColWidth="12" defaultRowHeight="14.25" customHeight="1" x14ac:dyDescent="0.2"/>
  <cols>
    <col min="1" max="1" width="82.83203125" style="15" customWidth="1"/>
    <col min="2" max="7" width="14.33203125" style="15" customWidth="1"/>
    <col min="8" max="8" width="13.6640625" style="15" bestFit="1" customWidth="1"/>
    <col min="9" max="16384" width="12" style="15"/>
  </cols>
  <sheetData>
    <row r="1" spans="1:7" ht="78.599999999999994" customHeight="1" x14ac:dyDescent="0.2">
      <c r="A1" s="941" t="s">
        <v>965</v>
      </c>
      <c r="B1" s="942"/>
      <c r="C1" s="942"/>
      <c r="D1" s="942"/>
      <c r="E1" s="942"/>
      <c r="F1" s="942"/>
      <c r="G1" s="943"/>
    </row>
    <row r="2" spans="1:7" s="16" customFormat="1" ht="14.25" customHeight="1" x14ac:dyDescent="0.2">
      <c r="A2" s="170"/>
      <c r="B2" s="527" t="s">
        <v>143</v>
      </c>
      <c r="C2" s="528"/>
      <c r="D2" s="528"/>
      <c r="E2" s="528"/>
      <c r="F2" s="529"/>
      <c r="G2" s="939" t="s">
        <v>144</v>
      </c>
    </row>
    <row r="3" spans="1:7" s="16" customFormat="1" ht="22.5" x14ac:dyDescent="0.2">
      <c r="A3" s="171" t="s">
        <v>103</v>
      </c>
      <c r="B3" s="45" t="s">
        <v>145</v>
      </c>
      <c r="C3" s="45" t="s">
        <v>146</v>
      </c>
      <c r="D3" s="45" t="s">
        <v>136</v>
      </c>
      <c r="E3" s="45" t="s">
        <v>137</v>
      </c>
      <c r="F3" s="45" t="s">
        <v>147</v>
      </c>
      <c r="G3" s="940"/>
    </row>
    <row r="4" spans="1:7" s="16" customFormat="1" ht="14.25" customHeight="1" x14ac:dyDescent="0.2">
      <c r="A4" s="172"/>
      <c r="B4" s="131"/>
      <c r="C4" s="131"/>
      <c r="D4" s="131"/>
      <c r="E4" s="131"/>
      <c r="F4" s="131"/>
      <c r="G4" s="131"/>
    </row>
    <row r="5" spans="1:7" s="16" customFormat="1" ht="14.25" customHeight="1" x14ac:dyDescent="0.2">
      <c r="A5" s="587" t="s">
        <v>917</v>
      </c>
      <c r="B5" s="13">
        <v>1418178.7069999999</v>
      </c>
      <c r="C5" s="13">
        <v>0</v>
      </c>
      <c r="D5" s="13">
        <v>1418178.7069999999</v>
      </c>
      <c r="E5" s="13">
        <v>859573.76000000001</v>
      </c>
      <c r="F5" s="13">
        <v>859573.76000000001</v>
      </c>
      <c r="G5" s="13">
        <v>558604.94699999993</v>
      </c>
    </row>
    <row r="6" spans="1:7" s="16" customFormat="1" ht="14.25" customHeight="1" x14ac:dyDescent="0.2">
      <c r="A6" s="587" t="s">
        <v>918</v>
      </c>
      <c r="B6" s="13">
        <v>1469777.344</v>
      </c>
      <c r="C6" s="13">
        <v>0</v>
      </c>
      <c r="D6" s="13">
        <v>1469777.344</v>
      </c>
      <c r="E6" s="13">
        <v>630794.94999999995</v>
      </c>
      <c r="F6" s="13">
        <v>630794.94999999995</v>
      </c>
      <c r="G6" s="13">
        <v>838982.39400000009</v>
      </c>
    </row>
    <row r="7" spans="1:7" s="16" customFormat="1" ht="14.25" customHeight="1" x14ac:dyDescent="0.2">
      <c r="A7" s="587" t="s">
        <v>919</v>
      </c>
      <c r="B7" s="13">
        <v>1516233.963</v>
      </c>
      <c r="C7" s="13">
        <v>0</v>
      </c>
      <c r="D7" s="13">
        <v>1516233.963</v>
      </c>
      <c r="E7" s="13">
        <v>886000.16</v>
      </c>
      <c r="F7" s="13">
        <v>886000.16</v>
      </c>
      <c r="G7" s="13">
        <v>630233.80299999996</v>
      </c>
    </row>
    <row r="8" spans="1:7" s="16" customFormat="1" ht="14.25" customHeight="1" x14ac:dyDescent="0.2">
      <c r="A8" s="587" t="s">
        <v>920</v>
      </c>
      <c r="B8" s="13">
        <v>1756667.0889999999</v>
      </c>
      <c r="C8" s="13">
        <v>0</v>
      </c>
      <c r="D8" s="13">
        <v>1756667.0889999999</v>
      </c>
      <c r="E8" s="13">
        <v>1118456.94</v>
      </c>
      <c r="F8" s="13">
        <v>1118456.94</v>
      </c>
      <c r="G8" s="13">
        <v>638210.14899999998</v>
      </c>
    </row>
    <row r="9" spans="1:7" s="16" customFormat="1" ht="14.25" customHeight="1" x14ac:dyDescent="0.2">
      <c r="A9" s="587" t="s">
        <v>921</v>
      </c>
      <c r="B9" s="13">
        <v>1648521.1664</v>
      </c>
      <c r="C9" s="13">
        <v>0</v>
      </c>
      <c r="D9" s="13">
        <v>1648521.1664</v>
      </c>
      <c r="E9" s="13">
        <v>771278.53</v>
      </c>
      <c r="F9" s="13">
        <v>771278.53</v>
      </c>
      <c r="G9" s="13">
        <v>877242.63639999996</v>
      </c>
    </row>
    <row r="10" spans="1:7" s="16" customFormat="1" ht="14.25" customHeight="1" x14ac:dyDescent="0.2">
      <c r="A10" s="587" t="s">
        <v>922</v>
      </c>
      <c r="B10" s="13">
        <v>1988020.621</v>
      </c>
      <c r="C10" s="13">
        <v>0</v>
      </c>
      <c r="D10" s="13">
        <v>1988020.621</v>
      </c>
      <c r="E10" s="13">
        <v>1259646.42</v>
      </c>
      <c r="F10" s="13">
        <v>1259646.42</v>
      </c>
      <c r="G10" s="13">
        <v>728374.20100000012</v>
      </c>
    </row>
    <row r="11" spans="1:7" s="16" customFormat="1" ht="14.25" customHeight="1" x14ac:dyDescent="0.2">
      <c r="A11" s="587" t="s">
        <v>923</v>
      </c>
      <c r="B11" s="13">
        <v>1710209.4809999999</v>
      </c>
      <c r="C11" s="13">
        <v>0</v>
      </c>
      <c r="D11" s="13">
        <v>1710209.4809999999</v>
      </c>
      <c r="E11" s="13">
        <v>1287560.1200000001</v>
      </c>
      <c r="F11" s="13">
        <v>1287560.1200000001</v>
      </c>
      <c r="G11" s="13">
        <v>422649.3609999998</v>
      </c>
    </row>
    <row r="12" spans="1:7" s="16" customFormat="1" ht="14.25" customHeight="1" x14ac:dyDescent="0.2">
      <c r="A12" s="587" t="s">
        <v>924</v>
      </c>
      <c r="B12" s="13">
        <v>1603897.5160000001</v>
      </c>
      <c r="C12" s="13">
        <v>0</v>
      </c>
      <c r="D12" s="13">
        <v>1603897.5160000001</v>
      </c>
      <c r="E12" s="13">
        <v>838825.55</v>
      </c>
      <c r="F12" s="13">
        <v>838825.55</v>
      </c>
      <c r="G12" s="13">
        <v>765071.96600000001</v>
      </c>
    </row>
    <row r="13" spans="1:7" s="16" customFormat="1" ht="14.25" customHeight="1" x14ac:dyDescent="0.2">
      <c r="A13" s="587" t="s">
        <v>925</v>
      </c>
      <c r="B13" s="13">
        <v>1399731.102</v>
      </c>
      <c r="C13" s="13">
        <v>0</v>
      </c>
      <c r="D13" s="13">
        <v>1399731.102</v>
      </c>
      <c r="E13" s="13">
        <v>630459.03</v>
      </c>
      <c r="F13" s="13">
        <v>630459.03</v>
      </c>
      <c r="G13" s="13">
        <v>769272.07199999993</v>
      </c>
    </row>
    <row r="14" spans="1:7" s="16" customFormat="1" ht="14.25" customHeight="1" x14ac:dyDescent="0.2">
      <c r="A14" s="587" t="s">
        <v>926</v>
      </c>
      <c r="B14" s="13">
        <v>2597297.3390000002</v>
      </c>
      <c r="C14" s="13">
        <v>0</v>
      </c>
      <c r="D14" s="13">
        <v>2597297.3390000002</v>
      </c>
      <c r="E14" s="13">
        <v>1210020.0900000001</v>
      </c>
      <c r="F14" s="13">
        <v>1210020.0900000001</v>
      </c>
      <c r="G14" s="13">
        <v>1387277.2490000001</v>
      </c>
    </row>
    <row r="15" spans="1:7" s="16" customFormat="1" ht="14.25" customHeight="1" x14ac:dyDescent="0.2">
      <c r="A15" s="587" t="s">
        <v>927</v>
      </c>
      <c r="B15" s="13">
        <v>1956748.7590000001</v>
      </c>
      <c r="C15" s="13">
        <v>0</v>
      </c>
      <c r="D15" s="13">
        <v>1956748.7590000001</v>
      </c>
      <c r="E15" s="13">
        <v>1004046.6</v>
      </c>
      <c r="F15" s="13">
        <v>1004046.6</v>
      </c>
      <c r="G15" s="13">
        <v>952702.1590000001</v>
      </c>
    </row>
    <row r="16" spans="1:7" s="16" customFormat="1" ht="14.25" customHeight="1" x14ac:dyDescent="0.2">
      <c r="A16" s="587" t="s">
        <v>928</v>
      </c>
      <c r="B16" s="13">
        <v>2586211.057</v>
      </c>
      <c r="C16" s="13">
        <v>0</v>
      </c>
      <c r="D16" s="13">
        <v>2586211.057</v>
      </c>
      <c r="E16" s="13">
        <v>1457478.31</v>
      </c>
      <c r="F16" s="13">
        <v>1457478.31</v>
      </c>
      <c r="G16" s="13">
        <v>1128732.747</v>
      </c>
    </row>
    <row r="17" spans="1:7" s="16" customFormat="1" ht="14.25" customHeight="1" x14ac:dyDescent="0.2">
      <c r="A17" s="132"/>
      <c r="B17" s="133"/>
      <c r="C17" s="133"/>
      <c r="D17" s="133"/>
      <c r="E17" s="133"/>
      <c r="F17" s="133"/>
      <c r="G17" s="133"/>
    </row>
    <row r="18" spans="1:7" s="16" customFormat="1" ht="14.25" customHeight="1" x14ac:dyDescent="0.2">
      <c r="A18" s="173" t="s">
        <v>865</v>
      </c>
      <c r="B18" s="14">
        <f>SUM(B5:B16)</f>
        <v>21651494.144400001</v>
      </c>
      <c r="C18" s="14">
        <f t="shared" ref="C18:G18" si="0">SUM(C5:C16)</f>
        <v>0</v>
      </c>
      <c r="D18" s="14">
        <f t="shared" si="0"/>
        <v>21651494.144400001</v>
      </c>
      <c r="E18" s="14">
        <f t="shared" si="0"/>
        <v>11954140.460000001</v>
      </c>
      <c r="F18" s="14">
        <f t="shared" si="0"/>
        <v>11954140.460000001</v>
      </c>
      <c r="G18" s="14">
        <f t="shared" si="0"/>
        <v>9697353.6843999997</v>
      </c>
    </row>
    <row r="19" spans="1:7" s="16" customFormat="1" ht="19.5" customHeight="1" x14ac:dyDescent="0.2">
      <c r="A19" s="35"/>
    </row>
    <row r="21" spans="1:7" ht="79.5" customHeight="1" x14ac:dyDescent="0.2">
      <c r="A21" s="941" t="s">
        <v>965</v>
      </c>
      <c r="B21" s="942"/>
      <c r="C21" s="942"/>
      <c r="D21" s="942"/>
      <c r="E21" s="942"/>
      <c r="F21" s="942"/>
      <c r="G21" s="943"/>
    </row>
    <row r="22" spans="1:7" ht="12.6" customHeight="1" x14ac:dyDescent="0.2">
      <c r="A22" s="170"/>
      <c r="B22" s="42" t="s">
        <v>143</v>
      </c>
      <c r="C22" s="43"/>
      <c r="D22" s="43"/>
      <c r="E22" s="43"/>
      <c r="F22" s="44"/>
      <c r="G22" s="939" t="s">
        <v>144</v>
      </c>
    </row>
    <row r="23" spans="1:7" ht="23.25" customHeight="1" x14ac:dyDescent="0.2">
      <c r="A23" s="171" t="s">
        <v>103</v>
      </c>
      <c r="B23" s="45" t="s">
        <v>145</v>
      </c>
      <c r="C23" s="45" t="s">
        <v>146</v>
      </c>
      <c r="D23" s="45" t="s">
        <v>136</v>
      </c>
      <c r="E23" s="45" t="s">
        <v>137</v>
      </c>
      <c r="F23" s="45" t="s">
        <v>147</v>
      </c>
      <c r="G23" s="940"/>
    </row>
    <row r="24" spans="1:7" ht="27.95" customHeight="1" x14ac:dyDescent="0.3">
      <c r="A24" s="619" t="s">
        <v>902</v>
      </c>
      <c r="B24" s="134"/>
      <c r="C24" s="134"/>
      <c r="D24" s="134"/>
      <c r="E24" s="134"/>
      <c r="F24" s="134"/>
      <c r="G24" s="134"/>
    </row>
    <row r="25" spans="1:7" ht="14.25" customHeight="1" x14ac:dyDescent="0.2">
      <c r="A25" s="132" t="s">
        <v>866</v>
      </c>
      <c r="B25" s="137">
        <v>0</v>
      </c>
      <c r="C25" s="137">
        <v>0</v>
      </c>
      <c r="D25" s="137">
        <f>B25+C25</f>
        <v>0</v>
      </c>
      <c r="E25" s="137">
        <v>0</v>
      </c>
      <c r="F25" s="137">
        <v>0</v>
      </c>
      <c r="G25" s="137">
        <f>D25-E25</f>
        <v>0</v>
      </c>
    </row>
    <row r="26" spans="1:7" ht="14.25" customHeight="1" x14ac:dyDescent="0.2">
      <c r="A26" s="132" t="s">
        <v>867</v>
      </c>
      <c r="B26" s="137">
        <v>0</v>
      </c>
      <c r="C26" s="137">
        <v>0</v>
      </c>
      <c r="D26" s="137">
        <f>B26+C26</f>
        <v>0</v>
      </c>
      <c r="E26" s="137">
        <v>0</v>
      </c>
      <c r="F26" s="137">
        <v>0</v>
      </c>
      <c r="G26" s="137">
        <v>0</v>
      </c>
    </row>
    <row r="27" spans="1:7" ht="14.25" customHeight="1" x14ac:dyDescent="0.2">
      <c r="A27" s="132" t="s">
        <v>868</v>
      </c>
      <c r="B27" s="137">
        <v>0</v>
      </c>
      <c r="C27" s="137">
        <v>0</v>
      </c>
      <c r="D27" s="137">
        <f>B27+C27</f>
        <v>0</v>
      </c>
      <c r="E27" s="137">
        <v>0</v>
      </c>
      <c r="F27" s="137">
        <v>0</v>
      </c>
      <c r="G27" s="137">
        <f>D27-E27</f>
        <v>0</v>
      </c>
    </row>
    <row r="28" spans="1:7" ht="14.25" customHeight="1" x14ac:dyDescent="0.2">
      <c r="A28" s="132" t="s">
        <v>869</v>
      </c>
      <c r="B28" s="137">
        <v>0</v>
      </c>
      <c r="C28" s="137">
        <v>0</v>
      </c>
      <c r="D28" s="137">
        <f>B28+C28</f>
        <v>0</v>
      </c>
      <c r="E28" s="137">
        <v>0</v>
      </c>
      <c r="F28" s="137">
        <v>0</v>
      </c>
      <c r="G28" s="137">
        <f>D28-E28</f>
        <v>0</v>
      </c>
    </row>
    <row r="29" spans="1:7" ht="14.25" customHeight="1" x14ac:dyDescent="0.2">
      <c r="A29" s="135"/>
      <c r="B29" s="136"/>
      <c r="C29" s="136"/>
      <c r="D29" s="136"/>
      <c r="E29" s="136"/>
      <c r="F29" s="136"/>
      <c r="G29" s="136"/>
    </row>
    <row r="30" spans="1:7" ht="14.25" customHeight="1" x14ac:dyDescent="0.2">
      <c r="A30" s="173" t="s">
        <v>865</v>
      </c>
      <c r="B30" s="14">
        <f t="shared" ref="B30:G30" si="1">SUM(B25:B28)</f>
        <v>0</v>
      </c>
      <c r="C30" s="14">
        <f t="shared" si="1"/>
        <v>0</v>
      </c>
      <c r="D30" s="14">
        <f t="shared" si="1"/>
        <v>0</v>
      </c>
      <c r="E30" s="14">
        <f t="shared" si="1"/>
        <v>0</v>
      </c>
      <c r="F30" s="14">
        <f t="shared" si="1"/>
        <v>0</v>
      </c>
      <c r="G30" s="14">
        <f t="shared" si="1"/>
        <v>0</v>
      </c>
    </row>
    <row r="31" spans="1:7" ht="27" customHeight="1" x14ac:dyDescent="0.2">
      <c r="A31" s="944"/>
      <c r="B31" s="944"/>
      <c r="C31" s="944"/>
      <c r="D31" s="944"/>
      <c r="E31" s="944"/>
      <c r="F31" s="944"/>
      <c r="G31" s="944"/>
    </row>
    <row r="32" spans="1:7" ht="77.45" customHeight="1" x14ac:dyDescent="0.2">
      <c r="A32" s="941" t="s">
        <v>965</v>
      </c>
      <c r="B32" s="942"/>
      <c r="C32" s="942"/>
      <c r="D32" s="942"/>
      <c r="E32" s="942"/>
      <c r="F32" s="942"/>
      <c r="G32" s="943"/>
    </row>
    <row r="33" spans="1:7" ht="11.1" customHeight="1" x14ac:dyDescent="0.2">
      <c r="A33" s="170"/>
      <c r="B33" s="42" t="s">
        <v>143</v>
      </c>
      <c r="C33" s="43"/>
      <c r="D33" s="43"/>
      <c r="E33" s="43"/>
      <c r="F33" s="44"/>
      <c r="G33" s="939" t="s">
        <v>144</v>
      </c>
    </row>
    <row r="34" spans="1:7" ht="22.5" customHeight="1" x14ac:dyDescent="0.2">
      <c r="A34" s="171" t="s">
        <v>103</v>
      </c>
      <c r="B34" s="45" t="s">
        <v>145</v>
      </c>
      <c r="C34" s="45" t="s">
        <v>146</v>
      </c>
      <c r="D34" s="45" t="s">
        <v>136</v>
      </c>
      <c r="E34" s="45" t="s">
        <v>137</v>
      </c>
      <c r="F34" s="45" t="s">
        <v>147</v>
      </c>
      <c r="G34" s="940"/>
    </row>
    <row r="35" spans="1:7" ht="10.5" customHeight="1" x14ac:dyDescent="0.2">
      <c r="A35" s="174"/>
      <c r="B35" s="134"/>
      <c r="C35" s="134"/>
      <c r="D35" s="134"/>
      <c r="E35" s="134"/>
      <c r="F35" s="134"/>
      <c r="G35" s="134"/>
    </row>
    <row r="36" spans="1:7" ht="12" x14ac:dyDescent="0.2">
      <c r="A36" s="175" t="s">
        <v>150</v>
      </c>
      <c r="B36" s="588">
        <v>21651494.144400001</v>
      </c>
      <c r="C36" s="588">
        <v>0</v>
      </c>
      <c r="D36" s="588">
        <v>21651494.144400001</v>
      </c>
      <c r="E36" s="588">
        <v>11954140.460000001</v>
      </c>
      <c r="F36" s="588">
        <v>11954140.460000001</v>
      </c>
      <c r="G36" s="588">
        <v>9697353.6843999997</v>
      </c>
    </row>
    <row r="37" spans="1:7" ht="9.9499999999999993" customHeight="1" x14ac:dyDescent="0.2">
      <c r="A37" s="175"/>
      <c r="B37" s="588"/>
      <c r="C37" s="588"/>
      <c r="D37" s="588"/>
      <c r="E37" s="588"/>
      <c r="F37" s="588"/>
      <c r="G37" s="588"/>
    </row>
    <row r="38" spans="1:7" ht="12" x14ac:dyDescent="0.2">
      <c r="A38" s="175" t="s">
        <v>151</v>
      </c>
      <c r="B38" s="588">
        <v>0</v>
      </c>
      <c r="C38" s="588">
        <v>0</v>
      </c>
      <c r="D38" s="588">
        <v>0</v>
      </c>
      <c r="E38" s="588">
        <v>0</v>
      </c>
      <c r="F38" s="588">
        <v>0</v>
      </c>
      <c r="G38" s="588">
        <v>0</v>
      </c>
    </row>
    <row r="39" spans="1:7" ht="9.9499999999999993" customHeight="1" x14ac:dyDescent="0.2">
      <c r="A39" s="175"/>
      <c r="B39" s="588"/>
      <c r="C39" s="588"/>
      <c r="D39" s="588"/>
      <c r="E39" s="588"/>
      <c r="F39" s="588"/>
      <c r="G39" s="588"/>
    </row>
    <row r="40" spans="1:7" ht="12" x14ac:dyDescent="0.2">
      <c r="A40" s="175" t="s">
        <v>152</v>
      </c>
      <c r="B40" s="588">
        <v>0</v>
      </c>
      <c r="C40" s="588">
        <v>0</v>
      </c>
      <c r="D40" s="588">
        <v>0</v>
      </c>
      <c r="E40" s="588">
        <v>0</v>
      </c>
      <c r="F40" s="588">
        <v>0</v>
      </c>
      <c r="G40" s="588">
        <v>0</v>
      </c>
    </row>
    <row r="41" spans="1:7" ht="9.9499999999999993" customHeight="1" x14ac:dyDescent="0.2">
      <c r="A41" s="175"/>
      <c r="B41" s="588"/>
      <c r="C41" s="588"/>
      <c r="D41" s="588"/>
      <c r="E41" s="588"/>
      <c r="F41" s="588"/>
      <c r="G41" s="588"/>
    </row>
    <row r="42" spans="1:7" ht="12" x14ac:dyDescent="0.2">
      <c r="A42" s="175" t="s">
        <v>153</v>
      </c>
      <c r="B42" s="588">
        <v>0</v>
      </c>
      <c r="C42" s="588">
        <v>0</v>
      </c>
      <c r="D42" s="588">
        <v>0</v>
      </c>
      <c r="E42" s="588">
        <v>0</v>
      </c>
      <c r="F42" s="588">
        <v>0</v>
      </c>
      <c r="G42" s="588">
        <v>0</v>
      </c>
    </row>
    <row r="43" spans="1:7" ht="9.9499999999999993" customHeight="1" x14ac:dyDescent="0.2">
      <c r="A43" s="175"/>
      <c r="B43" s="588"/>
      <c r="C43" s="588"/>
      <c r="D43" s="588"/>
      <c r="E43" s="588"/>
      <c r="F43" s="588"/>
      <c r="G43" s="588"/>
    </row>
    <row r="44" spans="1:7" ht="22.5" x14ac:dyDescent="0.2">
      <c r="A44" s="175" t="s">
        <v>148</v>
      </c>
      <c r="B44" s="588">
        <v>0</v>
      </c>
      <c r="C44" s="588">
        <v>0</v>
      </c>
      <c r="D44" s="588">
        <v>0</v>
      </c>
      <c r="E44" s="588">
        <v>0</v>
      </c>
      <c r="F44" s="588">
        <v>0</v>
      </c>
      <c r="G44" s="588">
        <v>0</v>
      </c>
    </row>
    <row r="45" spans="1:7" ht="9.9499999999999993" customHeight="1" x14ac:dyDescent="0.2">
      <c r="A45" s="175"/>
      <c r="B45" s="588"/>
      <c r="C45" s="588"/>
      <c r="D45" s="588"/>
      <c r="E45" s="588"/>
      <c r="F45" s="588"/>
      <c r="G45" s="588"/>
    </row>
    <row r="46" spans="1:7" ht="22.5" x14ac:dyDescent="0.2">
      <c r="A46" s="176" t="s">
        <v>870</v>
      </c>
      <c r="B46" s="588">
        <v>0</v>
      </c>
      <c r="C46" s="588">
        <v>0</v>
      </c>
      <c r="D46" s="588">
        <v>0</v>
      </c>
      <c r="E46" s="588">
        <v>0</v>
      </c>
      <c r="F46" s="588">
        <v>0</v>
      </c>
      <c r="G46" s="588">
        <v>0</v>
      </c>
    </row>
    <row r="47" spans="1:7" ht="9.9499999999999993" customHeight="1" x14ac:dyDescent="0.2">
      <c r="A47" s="175"/>
      <c r="B47" s="588"/>
      <c r="C47" s="588"/>
      <c r="D47" s="588"/>
      <c r="E47" s="588"/>
      <c r="F47" s="588"/>
      <c r="G47" s="588"/>
    </row>
    <row r="48" spans="1:7" ht="12" x14ac:dyDescent="0.2">
      <c r="A48" s="175" t="s">
        <v>149</v>
      </c>
      <c r="B48" s="588">
        <v>0</v>
      </c>
      <c r="C48" s="588">
        <v>0</v>
      </c>
      <c r="D48" s="588">
        <v>0</v>
      </c>
      <c r="E48" s="588">
        <v>0</v>
      </c>
      <c r="F48" s="588">
        <v>0</v>
      </c>
      <c r="G48" s="588">
        <v>0</v>
      </c>
    </row>
    <row r="49" spans="1:7" ht="9.9499999999999993" customHeight="1" x14ac:dyDescent="0.2">
      <c r="A49" s="175"/>
      <c r="B49" s="588"/>
      <c r="C49" s="588"/>
      <c r="D49" s="588"/>
      <c r="E49" s="588"/>
      <c r="F49" s="588"/>
      <c r="G49" s="588"/>
    </row>
    <row r="50" spans="1:7" ht="12" x14ac:dyDescent="0.2">
      <c r="A50" s="175" t="s">
        <v>871</v>
      </c>
      <c r="B50" s="588">
        <v>0</v>
      </c>
      <c r="C50" s="588">
        <v>0</v>
      </c>
      <c r="D50" s="588">
        <v>0</v>
      </c>
      <c r="E50" s="588">
        <v>0</v>
      </c>
      <c r="F50" s="588">
        <v>0</v>
      </c>
      <c r="G50" s="588">
        <v>0</v>
      </c>
    </row>
    <row r="51" spans="1:7" ht="10.5" customHeight="1" x14ac:dyDescent="0.2">
      <c r="A51" s="177"/>
      <c r="B51" s="588"/>
      <c r="C51" s="588"/>
      <c r="D51" s="588"/>
      <c r="E51" s="588"/>
      <c r="F51" s="588"/>
      <c r="G51" s="588"/>
    </row>
    <row r="52" spans="1:7" ht="14.25" customHeight="1" x14ac:dyDescent="0.2">
      <c r="A52" s="173" t="s">
        <v>865</v>
      </c>
      <c r="B52" s="589">
        <v>21651494.144400001</v>
      </c>
      <c r="C52" s="589">
        <v>0</v>
      </c>
      <c r="D52" s="589">
        <v>21651494.144400001</v>
      </c>
      <c r="E52" s="589">
        <v>11954140.460000001</v>
      </c>
      <c r="F52" s="589">
        <v>11954140.460000001</v>
      </c>
      <c r="G52" s="589">
        <v>9697353.6843999997</v>
      </c>
    </row>
    <row r="54" spans="1:7" ht="14.25" customHeight="1" x14ac:dyDescent="0.2">
      <c r="A54" s="17" t="s">
        <v>133</v>
      </c>
    </row>
  </sheetData>
  <mergeCells count="7">
    <mergeCell ref="A1:G1"/>
    <mergeCell ref="G2:G3"/>
    <mergeCell ref="A21:G21"/>
    <mergeCell ref="G33:G34"/>
    <mergeCell ref="G22:G23"/>
    <mergeCell ref="A31:G31"/>
    <mergeCell ref="A32:G32"/>
  </mergeCells>
  <printOptions horizontalCentered="1"/>
  <pageMargins left="0.78740157480314965" right="0.59055118110236227" top="0.78740157480314965" bottom="0.78740157480314965" header="0.31496062992125984" footer="0.31496062992125984"/>
  <pageSetup scale="5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7" tint="0.39997558519241921"/>
  </sheetPr>
  <dimension ref="A1:J33"/>
  <sheetViews>
    <sheetView showGridLines="0" zoomScaleNormal="100" workbookViewId="0">
      <selection activeCell="C23" sqref="C23"/>
    </sheetView>
  </sheetViews>
  <sheetFormatPr baseColWidth="10" defaultColWidth="12" defaultRowHeight="11.25" x14ac:dyDescent="0.2"/>
  <cols>
    <col min="1" max="1" width="47.6640625" style="25" customWidth="1"/>
    <col min="2" max="2" width="16" style="25" bestFit="1" customWidth="1"/>
    <col min="3" max="3" width="17.83203125" style="25" customWidth="1"/>
    <col min="4" max="4" width="16" style="25" bestFit="1" customWidth="1"/>
    <col min="5" max="7" width="17.6640625" style="25" bestFit="1" customWidth="1"/>
    <col min="8" max="16384" width="12" style="25"/>
  </cols>
  <sheetData>
    <row r="1" spans="1:10" ht="69" customHeight="1" x14ac:dyDescent="0.2">
      <c r="A1" s="945" t="s">
        <v>966</v>
      </c>
      <c r="B1" s="946"/>
      <c r="C1" s="946"/>
      <c r="D1" s="946"/>
      <c r="E1" s="946"/>
      <c r="F1" s="946"/>
      <c r="G1" s="947"/>
    </row>
    <row r="2" spans="1:10" x14ac:dyDescent="0.2">
      <c r="A2" s="170"/>
      <c r="B2" s="42" t="s">
        <v>143</v>
      </c>
      <c r="C2" s="43"/>
      <c r="D2" s="43"/>
      <c r="E2" s="43"/>
      <c r="F2" s="44"/>
      <c r="G2" s="939" t="s">
        <v>144</v>
      </c>
    </row>
    <row r="3" spans="1:10" ht="24.95" customHeight="1" x14ac:dyDescent="0.2">
      <c r="A3" s="522" t="s">
        <v>103</v>
      </c>
      <c r="B3" s="45" t="s">
        <v>145</v>
      </c>
      <c r="C3" s="45" t="s">
        <v>146</v>
      </c>
      <c r="D3" s="45" t="s">
        <v>136</v>
      </c>
      <c r="E3" s="45" t="s">
        <v>137</v>
      </c>
      <c r="F3" s="45" t="s">
        <v>147</v>
      </c>
      <c r="G3" s="940"/>
    </row>
    <row r="4" spans="1:10" x14ac:dyDescent="0.2">
      <c r="A4" s="169"/>
      <c r="B4" s="138"/>
      <c r="C4" s="138"/>
      <c r="D4" s="138"/>
      <c r="E4" s="138"/>
      <c r="F4" s="138"/>
      <c r="G4" s="138"/>
    </row>
    <row r="5" spans="1:10" ht="9.75" customHeight="1" x14ac:dyDescent="0.2">
      <c r="A5" s="530" t="s">
        <v>201</v>
      </c>
      <c r="B5" s="13">
        <v>21358894.140000001</v>
      </c>
      <c r="C5" s="13">
        <v>0</v>
      </c>
      <c r="D5" s="13">
        <v>21358894.140000001</v>
      </c>
      <c r="E5" s="13">
        <v>11954140.460000001</v>
      </c>
      <c r="F5" s="13">
        <v>11954140.460000001</v>
      </c>
      <c r="G5" s="13">
        <v>9404753.6799999997</v>
      </c>
    </row>
    <row r="6" spans="1:10" ht="9.75" customHeight="1" x14ac:dyDescent="0.2">
      <c r="A6" s="530"/>
      <c r="B6" s="46"/>
      <c r="C6" s="46"/>
      <c r="D6" s="46"/>
      <c r="E6" s="46"/>
      <c r="F6" s="46"/>
      <c r="G6" s="46"/>
    </row>
    <row r="7" spans="1:10" ht="9.75" customHeight="1" x14ac:dyDescent="0.2">
      <c r="A7" s="530" t="s">
        <v>202</v>
      </c>
      <c r="B7" s="13">
        <v>292600</v>
      </c>
      <c r="C7" s="13">
        <v>0</v>
      </c>
      <c r="D7" s="13">
        <v>292600</v>
      </c>
      <c r="E7" s="13">
        <v>0</v>
      </c>
      <c r="F7" s="13">
        <v>0</v>
      </c>
      <c r="G7" s="13">
        <v>292600</v>
      </c>
    </row>
    <row r="8" spans="1:10" ht="9.75" customHeight="1" x14ac:dyDescent="0.2">
      <c r="A8" s="530"/>
      <c r="B8" s="46"/>
      <c r="C8" s="46"/>
      <c r="D8" s="46"/>
      <c r="E8" s="46"/>
      <c r="F8" s="46"/>
      <c r="G8" s="46"/>
    </row>
    <row r="9" spans="1:10" ht="9.75" customHeight="1" x14ac:dyDescent="0.2">
      <c r="A9" s="530" t="s">
        <v>203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10" ht="9.75" customHeight="1" x14ac:dyDescent="0.2">
      <c r="A10" s="530"/>
      <c r="B10" s="46"/>
      <c r="C10" s="46"/>
      <c r="D10" s="46"/>
      <c r="E10" s="46"/>
      <c r="F10" s="46"/>
      <c r="G10" s="46"/>
    </row>
    <row r="11" spans="1:10" ht="9.75" customHeight="1" x14ac:dyDescent="0.2">
      <c r="A11" s="530" t="s">
        <v>80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10" ht="9.75" customHeight="1" x14ac:dyDescent="0.2">
      <c r="A12" s="530"/>
      <c r="B12" s="46"/>
      <c r="C12" s="46"/>
      <c r="D12" s="46"/>
      <c r="E12" s="46"/>
      <c r="F12" s="46"/>
      <c r="G12" s="46"/>
      <c r="H12" s="948"/>
      <c r="I12" s="949"/>
      <c r="J12" s="949"/>
    </row>
    <row r="13" spans="1:10" ht="9.75" customHeight="1" x14ac:dyDescent="0.2">
      <c r="A13" s="530" t="s">
        <v>86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948"/>
      <c r="I13" s="949"/>
      <c r="J13" s="949"/>
    </row>
    <row r="14" spans="1:10" ht="9.75" customHeight="1" x14ac:dyDescent="0.2">
      <c r="A14" s="525"/>
      <c r="B14" s="133"/>
      <c r="C14" s="133"/>
      <c r="D14" s="133"/>
      <c r="E14" s="133"/>
      <c r="F14" s="133"/>
      <c r="G14" s="133"/>
      <c r="H14" s="948"/>
      <c r="I14" s="949"/>
      <c r="J14" s="949"/>
    </row>
    <row r="15" spans="1:10" ht="15" customHeight="1" x14ac:dyDescent="0.2">
      <c r="A15" s="531" t="s">
        <v>865</v>
      </c>
      <c r="B15" s="48">
        <v>21651494.140000001</v>
      </c>
      <c r="C15" s="48">
        <v>0</v>
      </c>
      <c r="D15" s="48">
        <v>21651494.140000001</v>
      </c>
      <c r="E15" s="48">
        <v>11954140.460000001</v>
      </c>
      <c r="F15" s="48">
        <v>11954140.460000001</v>
      </c>
      <c r="G15" s="48">
        <v>9697353.6799999997</v>
      </c>
      <c r="H15" s="41"/>
      <c r="I15" s="41"/>
      <c r="J15" s="41"/>
    </row>
    <row r="16" spans="1:10" ht="23.25" customHeight="1" x14ac:dyDescent="0.2">
      <c r="A16" t="s">
        <v>133</v>
      </c>
    </row>
    <row r="18" spans="2:7" ht="12.75" x14ac:dyDescent="0.2">
      <c r="B18" s="26"/>
      <c r="C18" s="26"/>
      <c r="D18" s="26"/>
      <c r="E18" s="26"/>
      <c r="F18" s="26"/>
      <c r="G18" s="26"/>
    </row>
    <row r="19" spans="2:7" s="27" customFormat="1" x14ac:dyDescent="0.2"/>
    <row r="23" spans="2:7" x14ac:dyDescent="0.2">
      <c r="B23" s="28"/>
    </row>
    <row r="24" spans="2:7" x14ac:dyDescent="0.2">
      <c r="B24" s="28"/>
    </row>
    <row r="25" spans="2:7" x14ac:dyDescent="0.2">
      <c r="B25" s="28"/>
    </row>
    <row r="26" spans="2:7" x14ac:dyDescent="0.2">
      <c r="B26" s="28"/>
    </row>
    <row r="27" spans="2:7" x14ac:dyDescent="0.2">
      <c r="B27" s="28"/>
    </row>
    <row r="28" spans="2:7" x14ac:dyDescent="0.2">
      <c r="B28" s="28"/>
    </row>
    <row r="29" spans="2:7" x14ac:dyDescent="0.2">
      <c r="B29" s="28"/>
    </row>
    <row r="30" spans="2:7" x14ac:dyDescent="0.2">
      <c r="B30" s="28"/>
    </row>
    <row r="31" spans="2:7" x14ac:dyDescent="0.2">
      <c r="B31" s="28"/>
    </row>
    <row r="32" spans="2:7" x14ac:dyDescent="0.2">
      <c r="B32" s="28"/>
    </row>
    <row r="33" spans="2:2" x14ac:dyDescent="0.2">
      <c r="B33" s="28"/>
    </row>
  </sheetData>
  <sheetProtection formatCells="0" formatColumns="0" formatRows="0" autoFilter="0"/>
  <mergeCells count="3">
    <mergeCell ref="A1:G1"/>
    <mergeCell ref="G2:G3"/>
    <mergeCell ref="H12:J14"/>
  </mergeCells>
  <printOptions horizontalCentered="1"/>
  <pageMargins left="0.78740157480314965" right="0.59055118110236227" top="0.78740157480314965" bottom="0.78740157480314965" header="0.31496062992125984" footer="0.31496062992125984"/>
  <pageSetup scale="83" orientation="landscape" r:id="rId1"/>
  <ignoredErrors>
    <ignoredError sqref="H14:J14 H16:J16 H6:J6 H8:J8 H10:J10 H12:J12" unlockedFormula="1"/>
    <ignoredError sqref="D16:G16" formulaRange="1" unlockedFormula="1"/>
    <ignoredError sqref="B17:G18 B16:C16" formulaRange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7" tint="0.39997558519241921"/>
  </sheetPr>
  <dimension ref="A1:G43"/>
  <sheetViews>
    <sheetView showGridLines="0" topLeftCell="A7" zoomScaleNormal="100" workbookViewId="0">
      <selection activeCell="F40" sqref="F40"/>
    </sheetView>
  </sheetViews>
  <sheetFormatPr baseColWidth="10" defaultColWidth="12" defaultRowHeight="11.25" x14ac:dyDescent="0.2"/>
  <cols>
    <col min="1" max="1" width="68.83203125" style="17" customWidth="1"/>
    <col min="2" max="7" width="18.33203125" style="17" customWidth="1"/>
    <col min="8" max="16384" width="12" style="17"/>
  </cols>
  <sheetData>
    <row r="1" spans="1:7" ht="59.45" customHeight="1" x14ac:dyDescent="0.2">
      <c r="A1" s="945" t="s">
        <v>967</v>
      </c>
      <c r="B1" s="950"/>
      <c r="C1" s="950"/>
      <c r="D1" s="950"/>
      <c r="E1" s="950"/>
      <c r="F1" s="950"/>
      <c r="G1" s="951"/>
    </row>
    <row r="2" spans="1:7" x14ac:dyDescent="0.2">
      <c r="A2" s="170"/>
      <c r="B2" s="42" t="s">
        <v>143</v>
      </c>
      <c r="C2" s="43"/>
      <c r="D2" s="43"/>
      <c r="E2" s="43"/>
      <c r="F2" s="44"/>
      <c r="G2" s="939" t="s">
        <v>144</v>
      </c>
    </row>
    <row r="3" spans="1:7" ht="24.95" customHeight="1" x14ac:dyDescent="0.2">
      <c r="A3" s="522" t="s">
        <v>103</v>
      </c>
      <c r="B3" s="45" t="s">
        <v>145</v>
      </c>
      <c r="C3" s="45" t="s">
        <v>146</v>
      </c>
      <c r="D3" s="45" t="s">
        <v>136</v>
      </c>
      <c r="E3" s="45" t="s">
        <v>137</v>
      </c>
      <c r="F3" s="45" t="s">
        <v>147</v>
      </c>
      <c r="G3" s="940"/>
    </row>
    <row r="4" spans="1:7" x14ac:dyDescent="0.2">
      <c r="A4" s="532"/>
      <c r="B4" s="138"/>
      <c r="C4" s="138"/>
      <c r="D4" s="138"/>
      <c r="E4" s="138"/>
      <c r="F4" s="138"/>
      <c r="G4" s="138"/>
    </row>
    <row r="5" spans="1:7" x14ac:dyDescent="0.2">
      <c r="A5" s="533" t="s">
        <v>232</v>
      </c>
      <c r="B5" s="49">
        <v>0</v>
      </c>
      <c r="C5" s="49">
        <v>0</v>
      </c>
      <c r="D5" s="49">
        <v>0</v>
      </c>
      <c r="E5" s="49">
        <v>0</v>
      </c>
      <c r="F5" s="49">
        <v>0</v>
      </c>
      <c r="G5" s="49">
        <v>0</v>
      </c>
    </row>
    <row r="6" spans="1:7" x14ac:dyDescent="0.2">
      <c r="A6" s="534" t="s">
        <v>231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 x14ac:dyDescent="0.2">
      <c r="A7" s="534" t="s">
        <v>230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2">
      <c r="A8" s="534" t="s">
        <v>229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">
      <c r="A9" s="534" t="s">
        <v>228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">
      <c r="A10" s="534" t="s">
        <v>227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">
      <c r="A11" s="534" t="s">
        <v>226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534" t="s">
        <v>225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">
      <c r="A13" s="534" t="s">
        <v>177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535"/>
      <c r="B14" s="139"/>
      <c r="C14" s="139"/>
      <c r="D14" s="139"/>
      <c r="E14" s="139"/>
      <c r="F14" s="139"/>
      <c r="G14" s="139"/>
    </row>
    <row r="15" spans="1:7" x14ac:dyDescent="0.2">
      <c r="A15" s="533" t="s">
        <v>224</v>
      </c>
      <c r="B15" s="49">
        <v>21651494.140000001</v>
      </c>
      <c r="C15" s="49">
        <v>0</v>
      </c>
      <c r="D15" s="49">
        <v>21651494.140000001</v>
      </c>
      <c r="E15" s="49">
        <v>11954140.459999999</v>
      </c>
      <c r="F15" s="49">
        <v>11954140.459999999</v>
      </c>
      <c r="G15" s="49">
        <v>9697353.6800000016</v>
      </c>
    </row>
    <row r="16" spans="1:7" x14ac:dyDescent="0.2">
      <c r="A16" s="534" t="s">
        <v>223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534" t="s">
        <v>222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534" t="s">
        <v>221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">
      <c r="A19" s="534" t="s">
        <v>220</v>
      </c>
      <c r="B19" s="13">
        <v>21651494.140000001</v>
      </c>
      <c r="C19" s="13">
        <v>0</v>
      </c>
      <c r="D19" s="13">
        <v>21651494.140000001</v>
      </c>
      <c r="E19" s="13">
        <v>11954140.459999999</v>
      </c>
      <c r="F19" s="13">
        <v>11954140.459999999</v>
      </c>
      <c r="G19" s="13">
        <v>9697353.6800000016</v>
      </c>
    </row>
    <row r="20" spans="1:7" x14ac:dyDescent="0.2">
      <c r="A20" s="534" t="s">
        <v>219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">
      <c r="A21" s="534" t="s">
        <v>218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534" t="s">
        <v>217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535"/>
      <c r="B23" s="139"/>
      <c r="C23" s="139"/>
      <c r="D23" s="139"/>
      <c r="E23" s="139"/>
      <c r="F23" s="139"/>
      <c r="G23" s="139"/>
    </row>
    <row r="24" spans="1:7" x14ac:dyDescent="0.2">
      <c r="A24" s="533" t="s">
        <v>216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">
      <c r="A25" s="534" t="s">
        <v>215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">
      <c r="A26" s="534" t="s">
        <v>214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">
      <c r="A27" s="534" t="s">
        <v>213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534" t="s">
        <v>212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">
      <c r="A29" s="534" t="s">
        <v>211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">
      <c r="A30" s="534" t="s">
        <v>210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">
      <c r="A31" s="534" t="s">
        <v>209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">
      <c r="A32" s="534" t="s">
        <v>208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">
      <c r="A33" s="534" t="s">
        <v>207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">
      <c r="A34" s="535"/>
      <c r="B34" s="139"/>
      <c r="C34" s="139"/>
      <c r="D34" s="139"/>
      <c r="E34" s="139"/>
      <c r="F34" s="139"/>
      <c r="G34" s="139"/>
    </row>
    <row r="35" spans="1:7" x14ac:dyDescent="0.2">
      <c r="A35" s="533" t="s">
        <v>206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</row>
    <row r="36" spans="1:7" x14ac:dyDescent="0.2">
      <c r="A36" s="534" t="s">
        <v>828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22.5" x14ac:dyDescent="0.2">
      <c r="A37" s="534" t="s">
        <v>829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">
      <c r="A38" s="534" t="s">
        <v>205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">
      <c r="A39" s="534" t="s">
        <v>204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x14ac:dyDescent="0.2">
      <c r="A40" s="535"/>
      <c r="B40" s="139"/>
      <c r="C40" s="139"/>
      <c r="D40" s="139"/>
      <c r="E40" s="139"/>
      <c r="F40" s="139"/>
      <c r="G40" s="139"/>
    </row>
    <row r="41" spans="1:7" ht="12" customHeight="1" x14ac:dyDescent="0.2">
      <c r="A41" s="173" t="s">
        <v>865</v>
      </c>
      <c r="B41" s="14">
        <v>21651494.140000001</v>
      </c>
      <c r="C41" s="14">
        <v>0</v>
      </c>
      <c r="D41" s="14">
        <v>21651494.140000001</v>
      </c>
      <c r="E41" s="14">
        <v>11954140.459999999</v>
      </c>
      <c r="F41" s="14">
        <v>11954140.459999999</v>
      </c>
      <c r="G41" s="14">
        <v>9697353.6800000016</v>
      </c>
    </row>
    <row r="43" spans="1:7" x14ac:dyDescent="0.2">
      <c r="A43" t="s">
        <v>133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7" tint="0.39997558519241921"/>
    <pageSetUpPr fitToPage="1"/>
  </sheetPr>
  <dimension ref="A1:E29"/>
  <sheetViews>
    <sheetView showGridLines="0" topLeftCell="A16" zoomScaleNormal="100" workbookViewId="0">
      <selection activeCell="B17" sqref="B17"/>
    </sheetView>
  </sheetViews>
  <sheetFormatPr baseColWidth="10" defaultColWidth="12" defaultRowHeight="11.25" x14ac:dyDescent="0.2"/>
  <cols>
    <col min="1" max="1" width="50.1640625" style="17" customWidth="1"/>
    <col min="2" max="4" width="25.5" style="17" customWidth="1"/>
    <col min="5" max="5" width="12.83203125" style="17" bestFit="1" customWidth="1"/>
    <col min="6" max="16384" width="12" style="17"/>
  </cols>
  <sheetData>
    <row r="1" spans="1:5" ht="69.75" customHeight="1" x14ac:dyDescent="0.2">
      <c r="A1" s="952" t="s">
        <v>968</v>
      </c>
      <c r="B1" s="953"/>
      <c r="C1" s="953"/>
      <c r="D1" s="954"/>
    </row>
    <row r="2" spans="1:5" ht="24.95" customHeight="1" x14ac:dyDescent="0.2">
      <c r="A2" s="537" t="s">
        <v>239</v>
      </c>
      <c r="B2" s="538" t="s">
        <v>238</v>
      </c>
      <c r="C2" s="538" t="s">
        <v>237</v>
      </c>
      <c r="D2" s="539" t="s">
        <v>112</v>
      </c>
    </row>
    <row r="3" spans="1:5" ht="15" customHeight="1" x14ac:dyDescent="0.2">
      <c r="A3" s="956" t="s">
        <v>242</v>
      </c>
      <c r="B3" s="957"/>
      <c r="C3" s="957"/>
      <c r="D3" s="958"/>
    </row>
    <row r="4" spans="1:5" ht="11.45" customHeight="1" x14ac:dyDescent="0.2">
      <c r="A4" s="140" t="s">
        <v>872</v>
      </c>
      <c r="B4" s="141"/>
      <c r="C4" s="141"/>
      <c r="D4" s="141"/>
    </row>
    <row r="5" spans="1:5" ht="11.45" customHeight="1" x14ac:dyDescent="0.2">
      <c r="A5" s="140"/>
      <c r="B5" s="141"/>
      <c r="C5" s="141"/>
      <c r="D5" s="141"/>
      <c r="E5" s="21"/>
    </row>
    <row r="6" spans="1:5" ht="11.45" customHeight="1" x14ac:dyDescent="0.2">
      <c r="A6" s="140"/>
      <c r="B6" s="141"/>
      <c r="C6" s="141"/>
      <c r="D6" s="141"/>
    </row>
    <row r="7" spans="1:5" ht="11.45" customHeight="1" x14ac:dyDescent="0.2">
      <c r="A7" s="140"/>
      <c r="B7" s="626" t="s">
        <v>901</v>
      </c>
      <c r="C7" s="141"/>
      <c r="D7" s="141"/>
    </row>
    <row r="8" spans="1:5" ht="11.45" customHeight="1" x14ac:dyDescent="0.2">
      <c r="A8" s="140"/>
      <c r="B8" s="141"/>
      <c r="C8" s="141"/>
      <c r="D8" s="141"/>
    </row>
    <row r="9" spans="1:5" ht="11.45" customHeight="1" x14ac:dyDescent="0.2">
      <c r="A9" s="140"/>
      <c r="B9" s="141"/>
      <c r="C9" s="141"/>
      <c r="D9" s="141"/>
    </row>
    <row r="10" spans="1:5" ht="11.45" customHeight="1" x14ac:dyDescent="0.2">
      <c r="A10" s="140"/>
      <c r="B10" s="141"/>
      <c r="C10" s="141"/>
      <c r="D10" s="141"/>
    </row>
    <row r="11" spans="1:5" ht="11.45" customHeight="1" x14ac:dyDescent="0.2">
      <c r="A11" s="140" t="s">
        <v>236</v>
      </c>
      <c r="B11" s="142"/>
      <c r="C11" s="142"/>
      <c r="D11" s="142"/>
    </row>
    <row r="12" spans="1:5" x14ac:dyDescent="0.2">
      <c r="A12" s="178"/>
      <c r="B12" s="20"/>
      <c r="C12" s="20"/>
      <c r="D12" s="20"/>
    </row>
    <row r="13" spans="1:5" ht="15" customHeight="1" x14ac:dyDescent="0.2">
      <c r="A13" s="959" t="s">
        <v>235</v>
      </c>
      <c r="B13" s="960"/>
      <c r="C13" s="960"/>
      <c r="D13" s="961"/>
    </row>
    <row r="14" spans="1:5" ht="11.1" customHeight="1" x14ac:dyDescent="0.2">
      <c r="A14" s="140"/>
      <c r="B14" s="141"/>
      <c r="C14" s="141"/>
      <c r="D14" s="141"/>
    </row>
    <row r="15" spans="1:5" ht="11.1" customHeight="1" x14ac:dyDescent="0.2">
      <c r="A15" s="140"/>
      <c r="B15" s="141"/>
      <c r="C15" s="141"/>
      <c r="D15" s="141"/>
    </row>
    <row r="16" spans="1:5" ht="11.1" customHeight="1" x14ac:dyDescent="0.2">
      <c r="A16" s="140"/>
      <c r="B16" s="141"/>
      <c r="C16" s="141"/>
      <c r="D16" s="141"/>
    </row>
    <row r="17" spans="1:4" ht="11.1" customHeight="1" x14ac:dyDescent="0.2">
      <c r="A17" s="140"/>
      <c r="B17" s="626" t="s">
        <v>901</v>
      </c>
      <c r="C17" s="141"/>
      <c r="D17" s="141"/>
    </row>
    <row r="18" spans="1:4" ht="11.1" customHeight="1" x14ac:dyDescent="0.2">
      <c r="A18" s="140"/>
      <c r="B18" s="141"/>
      <c r="C18" s="141"/>
      <c r="D18" s="141"/>
    </row>
    <row r="19" spans="1:4" ht="11.1" customHeight="1" x14ac:dyDescent="0.2">
      <c r="A19" s="140"/>
      <c r="B19" s="141"/>
      <c r="C19" s="141"/>
      <c r="D19" s="141"/>
    </row>
    <row r="20" spans="1:4" ht="11.1" customHeight="1" x14ac:dyDescent="0.2">
      <c r="A20" s="140"/>
      <c r="B20" s="141"/>
      <c r="C20" s="141"/>
      <c r="D20" s="141"/>
    </row>
    <row r="21" spans="1:4" ht="11.1" customHeight="1" x14ac:dyDescent="0.2">
      <c r="A21" s="140" t="s">
        <v>234</v>
      </c>
      <c r="B21" s="142"/>
      <c r="C21" s="142"/>
      <c r="D21" s="142"/>
    </row>
    <row r="22" spans="1:4" ht="11.25" customHeight="1" x14ac:dyDescent="0.2">
      <c r="A22" s="178"/>
      <c r="B22" s="143"/>
      <c r="C22" s="143"/>
      <c r="D22" s="143"/>
    </row>
    <row r="23" spans="1:4" ht="12" customHeight="1" x14ac:dyDescent="0.2">
      <c r="A23" s="536" t="s">
        <v>233</v>
      </c>
      <c r="B23" s="19">
        <f>B11+B21</f>
        <v>0</v>
      </c>
      <c r="C23" s="19">
        <f>C11+C21</f>
        <v>0</v>
      </c>
      <c r="D23" s="19">
        <f>D11+D21</f>
        <v>0</v>
      </c>
    </row>
    <row r="24" spans="1:4" x14ac:dyDescent="0.2">
      <c r="A24" s="150"/>
      <c r="B24" s="151"/>
      <c r="C24" s="151"/>
      <c r="D24" s="151"/>
    </row>
    <row r="25" spans="1:4" s="30" customFormat="1" ht="12.95" customHeight="1" x14ac:dyDescent="0.2">
      <c r="A25" s="955" t="s">
        <v>133</v>
      </c>
      <c r="B25" s="955"/>
      <c r="C25" s="955"/>
      <c r="D25" s="955"/>
    </row>
    <row r="26" spans="1:4" x14ac:dyDescent="0.2">
      <c r="A26" s="18"/>
      <c r="B26" s="18"/>
      <c r="C26" s="18"/>
      <c r="D26" s="18"/>
    </row>
    <row r="27" spans="1:4" x14ac:dyDescent="0.2">
      <c r="A27" s="18"/>
      <c r="B27" s="18"/>
      <c r="C27" s="18"/>
      <c r="D27" s="18"/>
    </row>
    <row r="28" spans="1:4" x14ac:dyDescent="0.2">
      <c r="A28" s="18"/>
      <c r="B28" s="18"/>
      <c r="C28" s="18"/>
      <c r="D28" s="18"/>
    </row>
    <row r="29" spans="1:4" x14ac:dyDescent="0.2">
      <c r="A29" s="18"/>
      <c r="B29" s="18"/>
      <c r="C29" s="18"/>
      <c r="D29" s="18"/>
    </row>
  </sheetData>
  <sheetProtection formatCells="0" formatColumns="0" formatRows="0" insertRows="0" deleteRows="0" sort="0" autoFilter="0"/>
  <mergeCells count="4">
    <mergeCell ref="A1:D1"/>
    <mergeCell ref="A25:D25"/>
    <mergeCell ref="A3:D3"/>
    <mergeCell ref="A13:D13"/>
  </mergeCells>
  <printOptions horizontalCentered="1"/>
  <pageMargins left="0.78740157480314965" right="0.59055118110236227" top="0.78740157480314965" bottom="0.78740157480314965" header="0.31496062992125984" footer="0.31496062992125984"/>
  <pageSetup scale="9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7" tint="0.39997558519241921"/>
  </sheetPr>
  <dimension ref="A1:C24"/>
  <sheetViews>
    <sheetView showGridLines="0" topLeftCell="A5" zoomScaleNormal="100" workbookViewId="0">
      <selection activeCell="B19" sqref="B19"/>
    </sheetView>
  </sheetViews>
  <sheetFormatPr baseColWidth="10" defaultColWidth="13.33203125" defaultRowHeight="11.25" x14ac:dyDescent="0.2"/>
  <cols>
    <col min="1" max="1" width="68.83203125" style="22" customWidth="1"/>
    <col min="2" max="3" width="23.83203125" style="22" customWidth="1"/>
    <col min="4" max="16384" width="13.33203125" style="22"/>
  </cols>
  <sheetData>
    <row r="1" spans="1:3" ht="71.25" customHeight="1" x14ac:dyDescent="0.2">
      <c r="A1" s="962" t="s">
        <v>969</v>
      </c>
      <c r="B1" s="962"/>
      <c r="C1" s="962"/>
    </row>
    <row r="2" spans="1:3" ht="16.5" customHeight="1" x14ac:dyDescent="0.2">
      <c r="A2" s="539" t="s">
        <v>239</v>
      </c>
      <c r="B2" s="539" t="s">
        <v>137</v>
      </c>
      <c r="C2" s="539" t="s">
        <v>147</v>
      </c>
    </row>
    <row r="3" spans="1:3" ht="15.6" customHeight="1" x14ac:dyDescent="0.2">
      <c r="A3" s="956" t="s">
        <v>242</v>
      </c>
      <c r="B3" s="957"/>
      <c r="C3" s="958"/>
    </row>
    <row r="4" spans="1:3" ht="11.45" customHeight="1" x14ac:dyDescent="0.2">
      <c r="A4" s="144"/>
      <c r="B4" s="145"/>
      <c r="C4" s="145"/>
    </row>
    <row r="5" spans="1:3" ht="11.45" customHeight="1" x14ac:dyDescent="0.2">
      <c r="A5" s="144"/>
      <c r="B5" s="145"/>
      <c r="C5" s="145"/>
    </row>
    <row r="6" spans="1:3" ht="11.45" customHeight="1" x14ac:dyDescent="0.2">
      <c r="A6" s="146" t="s">
        <v>872</v>
      </c>
      <c r="B6" s="147"/>
      <c r="C6" s="147"/>
    </row>
    <row r="7" spans="1:3" ht="11.45" customHeight="1" x14ac:dyDescent="0.2">
      <c r="A7" s="626" t="s">
        <v>901</v>
      </c>
      <c r="B7" s="625"/>
      <c r="C7" s="147"/>
    </row>
    <row r="8" spans="1:3" ht="11.45" customHeight="1" x14ac:dyDescent="0.2">
      <c r="A8" s="146"/>
      <c r="B8" s="147"/>
      <c r="C8" s="147"/>
    </row>
    <row r="9" spans="1:3" ht="11.45" customHeight="1" x14ac:dyDescent="0.2">
      <c r="A9" s="146"/>
      <c r="B9" s="147"/>
      <c r="C9" s="147"/>
    </row>
    <row r="10" spans="1:3" ht="11.45" customHeight="1" x14ac:dyDescent="0.2">
      <c r="A10" s="146"/>
      <c r="B10" s="147"/>
      <c r="C10" s="147"/>
    </row>
    <row r="11" spans="1:3" ht="11.45" customHeight="1" x14ac:dyDescent="0.2">
      <c r="A11" s="148" t="s">
        <v>241</v>
      </c>
      <c r="B11" s="149"/>
      <c r="C11" s="149"/>
    </row>
    <row r="12" spans="1:3" x14ac:dyDescent="0.2">
      <c r="A12" s="179"/>
      <c r="B12" s="24"/>
      <c r="C12" s="24"/>
    </row>
    <row r="13" spans="1:3" ht="15.95" customHeight="1" x14ac:dyDescent="0.2">
      <c r="A13" s="964" t="s">
        <v>235</v>
      </c>
      <c r="B13" s="964"/>
      <c r="C13" s="964"/>
    </row>
    <row r="14" spans="1:3" ht="11.45" customHeight="1" x14ac:dyDescent="0.2">
      <c r="A14" s="50"/>
      <c r="B14" s="147"/>
      <c r="C14" s="147"/>
    </row>
    <row r="15" spans="1:3" ht="11.45" customHeight="1" x14ac:dyDescent="0.2">
      <c r="A15" s="50"/>
      <c r="B15" s="147"/>
      <c r="C15" s="147"/>
    </row>
    <row r="16" spans="1:3" ht="11.45" customHeight="1" x14ac:dyDescent="0.2">
      <c r="A16" s="50"/>
      <c r="B16" s="147"/>
      <c r="C16" s="147"/>
    </row>
    <row r="17" spans="1:3" ht="11.45" customHeight="1" x14ac:dyDescent="0.2">
      <c r="A17" s="626" t="s">
        <v>901</v>
      </c>
      <c r="B17" s="580"/>
      <c r="C17" s="147"/>
    </row>
    <row r="18" spans="1:3" ht="11.45" customHeight="1" x14ac:dyDescent="0.2">
      <c r="A18" s="50"/>
      <c r="B18" s="147"/>
      <c r="C18" s="147"/>
    </row>
    <row r="19" spans="1:3" ht="11.45" customHeight="1" x14ac:dyDescent="0.2">
      <c r="A19" s="50"/>
      <c r="B19" s="147"/>
      <c r="C19" s="147"/>
    </row>
    <row r="20" spans="1:3" ht="11.45" customHeight="1" x14ac:dyDescent="0.2">
      <c r="A20" s="50"/>
      <c r="B20" s="147"/>
      <c r="C20" s="147"/>
    </row>
    <row r="21" spans="1:3" ht="11.45" customHeight="1" x14ac:dyDescent="0.2">
      <c r="A21" s="148" t="s">
        <v>240</v>
      </c>
      <c r="B21" s="149"/>
      <c r="C21" s="149"/>
    </row>
    <row r="22" spans="1:3" ht="11.25" customHeight="1" x14ac:dyDescent="0.2">
      <c r="A22" s="179"/>
      <c r="B22" s="24"/>
      <c r="C22" s="24"/>
    </row>
    <row r="23" spans="1:3" ht="11.45" customHeight="1" x14ac:dyDescent="0.2">
      <c r="A23" s="540" t="s">
        <v>233</v>
      </c>
      <c r="B23" s="23">
        <f>B11+B21</f>
        <v>0</v>
      </c>
      <c r="C23" s="23">
        <f>C11+C21</f>
        <v>0</v>
      </c>
    </row>
    <row r="24" spans="1:3" ht="21.75" customHeight="1" x14ac:dyDescent="0.2">
      <c r="A24" s="963" t="s">
        <v>307</v>
      </c>
      <c r="B24" s="963"/>
      <c r="C24" s="963"/>
    </row>
  </sheetData>
  <sheetProtection formatCells="0" formatColumns="0" formatRows="0" insertRows="0" deleteRows="0"/>
  <mergeCells count="4">
    <mergeCell ref="A1:C1"/>
    <mergeCell ref="A24:C24"/>
    <mergeCell ref="A3:C3"/>
    <mergeCell ref="A13:C13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23:C23" unlocked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A1:D40"/>
  <sheetViews>
    <sheetView showGridLines="0" topLeftCell="A25" zoomScaleNormal="100" workbookViewId="0">
      <selection activeCell="D36" sqref="D36"/>
    </sheetView>
  </sheetViews>
  <sheetFormatPr baseColWidth="10" defaultColWidth="13.33203125" defaultRowHeight="11.25" x14ac:dyDescent="0.2"/>
  <cols>
    <col min="1" max="1" width="54.1640625" style="29" customWidth="1"/>
    <col min="2" max="4" width="20.83203125" style="29" customWidth="1"/>
    <col min="5" max="16384" width="13.33203125" style="29"/>
  </cols>
  <sheetData>
    <row r="1" spans="1:4" ht="56.25" customHeight="1" x14ac:dyDescent="0.2">
      <c r="A1" s="965" t="s">
        <v>970</v>
      </c>
      <c r="B1" s="966"/>
      <c r="C1" s="966"/>
      <c r="D1" s="967"/>
    </row>
    <row r="2" spans="1:4" ht="15.95" customHeight="1" x14ac:dyDescent="0.2">
      <c r="A2" s="541" t="s">
        <v>103</v>
      </c>
      <c r="B2" s="542" t="s">
        <v>878</v>
      </c>
      <c r="C2" s="542" t="s">
        <v>137</v>
      </c>
      <c r="D2" s="542" t="s">
        <v>879</v>
      </c>
    </row>
    <row r="3" spans="1:4" ht="11.1" customHeight="1" x14ac:dyDescent="0.2">
      <c r="A3" s="545" t="s">
        <v>275</v>
      </c>
      <c r="B3" s="152">
        <v>12470500</v>
      </c>
      <c r="C3" s="152">
        <v>1321639.96</v>
      </c>
      <c r="D3" s="153">
        <v>1321639.96</v>
      </c>
    </row>
    <row r="4" spans="1:4" ht="11.1" customHeight="1" x14ac:dyDescent="0.2">
      <c r="A4" s="546" t="s">
        <v>53</v>
      </c>
      <c r="B4" s="154">
        <v>0</v>
      </c>
      <c r="C4" s="154">
        <v>0</v>
      </c>
      <c r="D4" s="154">
        <v>0</v>
      </c>
    </row>
    <row r="5" spans="1:4" ht="11.1" customHeight="1" x14ac:dyDescent="0.2">
      <c r="A5" s="546" t="s">
        <v>54</v>
      </c>
      <c r="B5" s="154">
        <v>0</v>
      </c>
      <c r="C5" s="154">
        <v>0</v>
      </c>
      <c r="D5" s="154">
        <v>0</v>
      </c>
    </row>
    <row r="6" spans="1:4" ht="11.1" customHeight="1" x14ac:dyDescent="0.2">
      <c r="A6" s="546" t="s">
        <v>55</v>
      </c>
      <c r="B6" s="154">
        <v>0</v>
      </c>
      <c r="C6" s="154">
        <v>0</v>
      </c>
      <c r="D6" s="154">
        <v>0</v>
      </c>
    </row>
    <row r="7" spans="1:4" ht="11.1" customHeight="1" x14ac:dyDescent="0.2">
      <c r="A7" s="546" t="s">
        <v>56</v>
      </c>
      <c r="B7" s="154">
        <v>0</v>
      </c>
      <c r="C7" s="154">
        <v>0</v>
      </c>
      <c r="D7" s="154">
        <v>0</v>
      </c>
    </row>
    <row r="8" spans="1:4" ht="11.1" customHeight="1" x14ac:dyDescent="0.2">
      <c r="A8" s="546" t="s">
        <v>57</v>
      </c>
      <c r="B8" s="154">
        <v>0</v>
      </c>
      <c r="C8" s="154">
        <v>0</v>
      </c>
      <c r="D8" s="154">
        <v>0</v>
      </c>
    </row>
    <row r="9" spans="1:4" ht="11.1" customHeight="1" x14ac:dyDescent="0.2">
      <c r="A9" s="546" t="s">
        <v>58</v>
      </c>
      <c r="B9" s="154">
        <v>0</v>
      </c>
      <c r="C9" s="154">
        <v>0</v>
      </c>
      <c r="D9" s="154">
        <v>0</v>
      </c>
    </row>
    <row r="10" spans="1:4" ht="11.1" customHeight="1" x14ac:dyDescent="0.2">
      <c r="A10" s="546" t="s">
        <v>274</v>
      </c>
      <c r="B10" s="154">
        <v>4970500</v>
      </c>
      <c r="C10" s="154">
        <v>1321639.96</v>
      </c>
      <c r="D10" s="154">
        <v>1321639.96</v>
      </c>
    </row>
    <row r="11" spans="1:4" ht="11.1" customHeight="1" x14ac:dyDescent="0.2">
      <c r="A11" s="546" t="s">
        <v>85</v>
      </c>
      <c r="B11" s="154">
        <v>1500000</v>
      </c>
      <c r="C11" s="154">
        <v>0</v>
      </c>
      <c r="D11" s="154">
        <v>0</v>
      </c>
    </row>
    <row r="12" spans="1:4" ht="11.1" customHeight="1" x14ac:dyDescent="0.2">
      <c r="A12" s="546" t="s">
        <v>75</v>
      </c>
      <c r="B12" s="154">
        <v>6000000</v>
      </c>
      <c r="C12" s="154">
        <v>0</v>
      </c>
      <c r="D12" s="154">
        <v>0</v>
      </c>
    </row>
    <row r="13" spans="1:4" ht="11.1" customHeight="1" x14ac:dyDescent="0.2">
      <c r="A13" s="546" t="s">
        <v>140</v>
      </c>
      <c r="B13" s="154">
        <v>0</v>
      </c>
      <c r="C13" s="154">
        <v>0</v>
      </c>
      <c r="D13" s="154">
        <v>0</v>
      </c>
    </row>
    <row r="14" spans="1:4" ht="11.1" customHeight="1" x14ac:dyDescent="0.2">
      <c r="A14" s="547" t="s">
        <v>273</v>
      </c>
      <c r="B14" s="155">
        <v>21651494.140000001</v>
      </c>
      <c r="C14" s="155">
        <v>11954140.459999999</v>
      </c>
      <c r="D14" s="156">
        <v>11954140.459999999</v>
      </c>
    </row>
    <row r="15" spans="1:4" ht="11.1" customHeight="1" x14ac:dyDescent="0.2">
      <c r="A15" s="546" t="s">
        <v>72</v>
      </c>
      <c r="B15" s="154">
        <v>0</v>
      </c>
      <c r="C15" s="154">
        <v>0</v>
      </c>
      <c r="D15" s="154">
        <v>0</v>
      </c>
    </row>
    <row r="16" spans="1:4" ht="11.1" customHeight="1" x14ac:dyDescent="0.2">
      <c r="A16" s="546" t="s">
        <v>73</v>
      </c>
      <c r="B16" s="154">
        <v>2779350</v>
      </c>
      <c r="C16" s="154">
        <v>690801.1399999999</v>
      </c>
      <c r="D16" s="154">
        <v>690801.1399999999</v>
      </c>
    </row>
    <row r="17" spans="1:4" ht="11.1" customHeight="1" x14ac:dyDescent="0.2">
      <c r="A17" s="546" t="s">
        <v>74</v>
      </c>
      <c r="B17" s="154">
        <v>2705220</v>
      </c>
      <c r="C17" s="154">
        <v>596775.26</v>
      </c>
      <c r="D17" s="154">
        <v>596775.26</v>
      </c>
    </row>
    <row r="18" spans="1:4" ht="11.1" customHeight="1" x14ac:dyDescent="0.2">
      <c r="A18" s="546" t="s">
        <v>75</v>
      </c>
      <c r="B18" s="154">
        <v>15874324.140000001</v>
      </c>
      <c r="C18" s="154">
        <v>10666564.059999999</v>
      </c>
      <c r="D18" s="154">
        <v>10666564.059999999</v>
      </c>
    </row>
    <row r="19" spans="1:4" ht="11.1" customHeight="1" x14ac:dyDescent="0.2">
      <c r="A19" s="546" t="s">
        <v>179</v>
      </c>
      <c r="B19" s="154">
        <v>292600</v>
      </c>
      <c r="C19" s="154">
        <v>0</v>
      </c>
      <c r="D19" s="154">
        <v>0</v>
      </c>
    </row>
    <row r="20" spans="1:4" ht="11.1" customHeight="1" x14ac:dyDescent="0.2">
      <c r="A20" s="546" t="s">
        <v>99</v>
      </c>
      <c r="B20" s="154">
        <v>0</v>
      </c>
      <c r="C20" s="154">
        <v>0</v>
      </c>
      <c r="D20" s="154">
        <v>0</v>
      </c>
    </row>
    <row r="21" spans="1:4" ht="11.1" customHeight="1" x14ac:dyDescent="0.2">
      <c r="A21" s="546" t="s">
        <v>191</v>
      </c>
      <c r="B21" s="154">
        <v>0</v>
      </c>
      <c r="C21" s="154">
        <v>0</v>
      </c>
      <c r="D21" s="154">
        <v>0</v>
      </c>
    </row>
    <row r="22" spans="1:4" ht="11.1" customHeight="1" x14ac:dyDescent="0.2">
      <c r="A22" s="546" t="s">
        <v>272</v>
      </c>
      <c r="B22" s="154">
        <v>0</v>
      </c>
      <c r="C22" s="154">
        <v>0</v>
      </c>
      <c r="D22" s="154">
        <v>0</v>
      </c>
    </row>
    <row r="23" spans="1:4" ht="11.1" customHeight="1" x14ac:dyDescent="0.2">
      <c r="A23" s="546" t="s">
        <v>198</v>
      </c>
      <c r="B23" s="154">
        <v>0</v>
      </c>
      <c r="C23" s="154">
        <v>0</v>
      </c>
      <c r="D23" s="154">
        <v>0</v>
      </c>
    </row>
    <row r="24" spans="1:4" ht="11.1" customHeight="1" x14ac:dyDescent="0.2">
      <c r="A24" s="548" t="s">
        <v>873</v>
      </c>
      <c r="B24" s="157">
        <v>-9180994.1400000006</v>
      </c>
      <c r="C24" s="157">
        <v>-10632500.5</v>
      </c>
      <c r="D24" s="158">
        <v>-10632500.5</v>
      </c>
    </row>
    <row r="25" spans="1:4" x14ac:dyDescent="0.2">
      <c r="A25" s="543"/>
      <c r="B25" s="544"/>
      <c r="C25" s="544"/>
      <c r="D25" s="544"/>
    </row>
    <row r="26" spans="1:4" ht="15" customHeight="1" x14ac:dyDescent="0.2">
      <c r="A26" s="541" t="s">
        <v>103</v>
      </c>
      <c r="B26" s="542" t="s">
        <v>878</v>
      </c>
      <c r="C26" s="542" t="s">
        <v>137</v>
      </c>
      <c r="D26" s="542" t="s">
        <v>879</v>
      </c>
    </row>
    <row r="27" spans="1:4" ht="11.1" customHeight="1" x14ac:dyDescent="0.2">
      <c r="A27" s="549" t="s">
        <v>276</v>
      </c>
      <c r="B27" s="152">
        <f>+SUM(B28:B34)</f>
        <v>-9180994.1400000006</v>
      </c>
      <c r="C27" s="152">
        <v>-10632500.5</v>
      </c>
      <c r="D27" s="153">
        <v>-10632500.5</v>
      </c>
    </row>
    <row r="28" spans="1:4" ht="11.1" customHeight="1" x14ac:dyDescent="0.2">
      <c r="A28" s="550" t="s">
        <v>277</v>
      </c>
      <c r="B28" s="154">
        <v>0</v>
      </c>
      <c r="C28" s="154">
        <v>0</v>
      </c>
      <c r="D28" s="154">
        <v>0</v>
      </c>
    </row>
    <row r="29" spans="1:4" ht="11.1" customHeight="1" x14ac:dyDescent="0.2">
      <c r="A29" s="550" t="s">
        <v>874</v>
      </c>
      <c r="B29" s="154">
        <v>0</v>
      </c>
      <c r="C29" s="154">
        <v>0</v>
      </c>
      <c r="D29" s="154">
        <v>0</v>
      </c>
    </row>
    <row r="30" spans="1:4" ht="11.1" customHeight="1" x14ac:dyDescent="0.2">
      <c r="A30" s="550" t="s">
        <v>278</v>
      </c>
      <c r="B30" s="154">
        <v>0</v>
      </c>
      <c r="C30" s="154">
        <v>0</v>
      </c>
      <c r="D30" s="154">
        <v>0</v>
      </c>
    </row>
    <row r="31" spans="1:4" ht="11.1" customHeight="1" x14ac:dyDescent="0.2">
      <c r="A31" s="550" t="s">
        <v>279</v>
      </c>
      <c r="B31" s="154">
        <v>0</v>
      </c>
      <c r="C31" s="154">
        <v>0</v>
      </c>
      <c r="D31" s="154">
        <v>0</v>
      </c>
    </row>
    <row r="32" spans="1:4" ht="11.1" customHeight="1" x14ac:dyDescent="0.2">
      <c r="A32" s="550" t="s">
        <v>875</v>
      </c>
      <c r="B32" s="154">
        <v>0</v>
      </c>
      <c r="C32" s="154">
        <v>0</v>
      </c>
      <c r="D32" s="154">
        <v>0</v>
      </c>
    </row>
    <row r="33" spans="1:4" ht="11.1" customHeight="1" x14ac:dyDescent="0.2">
      <c r="A33" s="550" t="s">
        <v>280</v>
      </c>
      <c r="B33" s="154">
        <v>0</v>
      </c>
      <c r="C33" s="154">
        <v>0</v>
      </c>
      <c r="D33" s="154">
        <v>0</v>
      </c>
    </row>
    <row r="34" spans="1:4" ht="11.1" customHeight="1" x14ac:dyDescent="0.2">
      <c r="A34" s="550" t="s">
        <v>876</v>
      </c>
      <c r="B34" s="154">
        <f>+B3-B14</f>
        <v>-9180994.1400000006</v>
      </c>
      <c r="C34" s="154">
        <v>-10632500.5</v>
      </c>
      <c r="D34" s="154">
        <v>-10632500.5</v>
      </c>
    </row>
    <row r="35" spans="1:4" ht="11.1" customHeight="1" x14ac:dyDescent="0.2">
      <c r="A35" s="551" t="s">
        <v>281</v>
      </c>
      <c r="B35" s="159">
        <v>0</v>
      </c>
      <c r="C35" s="159">
        <v>0</v>
      </c>
      <c r="D35" s="160">
        <v>0</v>
      </c>
    </row>
    <row r="36" spans="1:4" ht="11.1" customHeight="1" x14ac:dyDescent="0.2">
      <c r="A36" s="550" t="s">
        <v>875</v>
      </c>
      <c r="B36" s="154">
        <v>0</v>
      </c>
      <c r="C36" s="154">
        <v>0</v>
      </c>
      <c r="D36" s="154">
        <v>0</v>
      </c>
    </row>
    <row r="37" spans="1:4" ht="11.1" customHeight="1" x14ac:dyDescent="0.2">
      <c r="A37" s="550" t="s">
        <v>280</v>
      </c>
      <c r="B37" s="154">
        <v>0</v>
      </c>
      <c r="C37" s="154">
        <v>0</v>
      </c>
      <c r="D37" s="154">
        <v>0</v>
      </c>
    </row>
    <row r="38" spans="1:4" ht="11.1" customHeight="1" x14ac:dyDescent="0.2">
      <c r="A38" s="550" t="s">
        <v>877</v>
      </c>
      <c r="B38" s="154">
        <v>0</v>
      </c>
      <c r="C38" s="154">
        <v>0</v>
      </c>
      <c r="D38" s="154">
        <v>0</v>
      </c>
    </row>
    <row r="39" spans="1:4" ht="11.1" customHeight="1" x14ac:dyDescent="0.2">
      <c r="A39" s="552" t="s">
        <v>873</v>
      </c>
      <c r="B39" s="157">
        <v>-9180994.1400000006</v>
      </c>
      <c r="C39" s="161">
        <v>-10632500.5</v>
      </c>
      <c r="D39" s="162">
        <v>-10632500.5</v>
      </c>
    </row>
    <row r="40" spans="1:4" ht="21" customHeight="1" x14ac:dyDescent="0.2">
      <c r="A40" s="209" t="s">
        <v>133</v>
      </c>
    </row>
  </sheetData>
  <mergeCells count="1">
    <mergeCell ref="A1:D1"/>
  </mergeCells>
  <pageMargins left="0.7" right="0.7" top="0.75" bottom="0.75" header="0.3" footer="0.3"/>
  <pageSetup scale="93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tabColor rgb="FF92D050"/>
    <pageSetUpPr fitToPage="1"/>
  </sheetPr>
  <dimension ref="A1:G38"/>
  <sheetViews>
    <sheetView showGridLines="0" topLeftCell="A21" zoomScaleNormal="100" zoomScaleSheetLayoutView="90" workbookViewId="0">
      <selection activeCell="F29" sqref="F29"/>
    </sheetView>
  </sheetViews>
  <sheetFormatPr baseColWidth="10" defaultColWidth="13.33203125" defaultRowHeight="11.25" x14ac:dyDescent="0.2"/>
  <cols>
    <col min="1" max="1" width="72.83203125" style="51" customWidth="1"/>
    <col min="2" max="2" width="18.33203125" style="51" customWidth="1"/>
    <col min="3" max="3" width="21.83203125" style="51" customWidth="1"/>
    <col min="4" max="4" width="18.33203125" style="51" customWidth="1"/>
    <col min="5" max="7" width="18.33203125" style="52" customWidth="1"/>
    <col min="8" max="16384" width="13.33203125" style="51"/>
  </cols>
  <sheetData>
    <row r="1" spans="1:7" s="53" customFormat="1" ht="46.5" customHeight="1" x14ac:dyDescent="0.2">
      <c r="A1" s="945" t="s">
        <v>971</v>
      </c>
      <c r="B1" s="946"/>
      <c r="C1" s="946"/>
      <c r="D1" s="946"/>
      <c r="E1" s="946"/>
      <c r="F1" s="946"/>
      <c r="G1" s="947"/>
    </row>
    <row r="2" spans="1:7" ht="14.45" customHeight="1" x14ac:dyDescent="0.2">
      <c r="A2" s="968" t="s">
        <v>103</v>
      </c>
      <c r="B2" s="936" t="s">
        <v>143</v>
      </c>
      <c r="C2" s="937"/>
      <c r="D2" s="937"/>
      <c r="E2" s="937"/>
      <c r="F2" s="938"/>
      <c r="G2" s="939" t="s">
        <v>144</v>
      </c>
    </row>
    <row r="3" spans="1:7" ht="22.5" x14ac:dyDescent="0.2">
      <c r="A3" s="969"/>
      <c r="B3" s="553" t="s">
        <v>145</v>
      </c>
      <c r="C3" s="45" t="s">
        <v>146</v>
      </c>
      <c r="D3" s="45" t="s">
        <v>136</v>
      </c>
      <c r="E3" s="45" t="s">
        <v>137</v>
      </c>
      <c r="F3" s="554" t="s">
        <v>147</v>
      </c>
      <c r="G3" s="940"/>
    </row>
    <row r="4" spans="1:7" x14ac:dyDescent="0.2">
      <c r="A4" s="180"/>
      <c r="B4" s="163"/>
      <c r="C4" s="163"/>
      <c r="D4" s="163"/>
      <c r="E4" s="163"/>
      <c r="F4" s="163"/>
      <c r="G4" s="163"/>
    </row>
    <row r="5" spans="1:7" x14ac:dyDescent="0.2">
      <c r="A5" s="555" t="s">
        <v>271</v>
      </c>
      <c r="B5" s="165">
        <f>+B6+B9+B18+B22+B25+B30</f>
        <v>21651494.144400001</v>
      </c>
      <c r="C5" s="165">
        <f t="shared" ref="C5:G5" si="0">+C6+C9+C18+C22+C25+C30</f>
        <v>0</v>
      </c>
      <c r="D5" s="165">
        <f t="shared" si="0"/>
        <v>21651494.144400001</v>
      </c>
      <c r="E5" s="165">
        <f t="shared" si="0"/>
        <v>11954140.460000001</v>
      </c>
      <c r="F5" s="165">
        <f t="shared" si="0"/>
        <v>11954140.460000001</v>
      </c>
      <c r="G5" s="165">
        <f t="shared" si="0"/>
        <v>9697353.6843999997</v>
      </c>
    </row>
    <row r="6" spans="1:7" x14ac:dyDescent="0.2">
      <c r="A6" s="556" t="s">
        <v>270</v>
      </c>
      <c r="B6" s="49">
        <f>SUM(B7:B8)</f>
        <v>0</v>
      </c>
      <c r="C6" s="49">
        <f>SUM(C7:C8)</f>
        <v>0</v>
      </c>
      <c r="D6" s="49">
        <f t="shared" ref="D6:G6" si="1">SUM(D7:D8)</f>
        <v>0</v>
      </c>
      <c r="E6" s="49">
        <f t="shared" si="1"/>
        <v>0</v>
      </c>
      <c r="F6" s="49">
        <f t="shared" si="1"/>
        <v>0</v>
      </c>
      <c r="G6" s="49">
        <f t="shared" si="1"/>
        <v>0</v>
      </c>
    </row>
    <row r="7" spans="1:7" x14ac:dyDescent="0.2">
      <c r="A7" s="557" t="s">
        <v>269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">
      <c r="A8" s="557" t="s">
        <v>268</v>
      </c>
      <c r="B8" s="13">
        <v>0</v>
      </c>
      <c r="C8" s="13">
        <v>0</v>
      </c>
      <c r="D8" s="13">
        <f>B8+C8</f>
        <v>0</v>
      </c>
      <c r="E8" s="13">
        <v>0</v>
      </c>
      <c r="F8" s="13">
        <v>0</v>
      </c>
      <c r="G8" s="13">
        <f>D8-E8</f>
        <v>0</v>
      </c>
    </row>
    <row r="9" spans="1:7" x14ac:dyDescent="0.2">
      <c r="A9" s="556" t="s">
        <v>267</v>
      </c>
      <c r="B9" s="49">
        <f>SUM(B10:B17)</f>
        <v>21651494.144400001</v>
      </c>
      <c r="C9" s="49">
        <f>SUM(C10:C17)</f>
        <v>0</v>
      </c>
      <c r="D9" s="49">
        <f t="shared" ref="D9:G9" si="2">SUM(D10:D17)</f>
        <v>21651494.144400001</v>
      </c>
      <c r="E9" s="49">
        <f t="shared" si="2"/>
        <v>11954140.460000001</v>
      </c>
      <c r="F9" s="49">
        <f t="shared" si="2"/>
        <v>11954140.460000001</v>
      </c>
      <c r="G9" s="49">
        <f t="shared" si="2"/>
        <v>9697353.6843999997</v>
      </c>
    </row>
    <row r="10" spans="1:7" x14ac:dyDescent="0.2">
      <c r="A10" s="557" t="s">
        <v>266</v>
      </c>
      <c r="B10" s="13">
        <v>21651494.144400001</v>
      </c>
      <c r="C10" s="13">
        <v>0</v>
      </c>
      <c r="D10" s="13">
        <v>21651494.144400001</v>
      </c>
      <c r="E10" s="13">
        <v>11954140.460000001</v>
      </c>
      <c r="F10" s="13">
        <v>11954140.460000001</v>
      </c>
      <c r="G10" s="13">
        <v>9697353.6843999997</v>
      </c>
    </row>
    <row r="11" spans="1:7" x14ac:dyDescent="0.2">
      <c r="A11" s="557" t="s">
        <v>265</v>
      </c>
      <c r="B11" s="13">
        <v>0</v>
      </c>
      <c r="C11" s="13">
        <v>0</v>
      </c>
      <c r="D11" s="13">
        <f t="shared" ref="D11:D17" si="3">B11+C11</f>
        <v>0</v>
      </c>
      <c r="E11" s="13">
        <v>0</v>
      </c>
      <c r="F11" s="13">
        <v>0</v>
      </c>
      <c r="G11" s="13">
        <f t="shared" ref="G11:G17" si="4">D11-E11</f>
        <v>0</v>
      </c>
    </row>
    <row r="12" spans="1:7" x14ac:dyDescent="0.2">
      <c r="A12" s="557" t="s">
        <v>264</v>
      </c>
      <c r="B12" s="13">
        <v>0</v>
      </c>
      <c r="C12" s="13">
        <v>0</v>
      </c>
      <c r="D12" s="13">
        <f t="shared" si="3"/>
        <v>0</v>
      </c>
      <c r="E12" s="13">
        <v>0</v>
      </c>
      <c r="F12" s="13">
        <v>0</v>
      </c>
      <c r="G12" s="13">
        <f t="shared" si="4"/>
        <v>0</v>
      </c>
    </row>
    <row r="13" spans="1:7" x14ac:dyDescent="0.2">
      <c r="A13" s="557" t="s">
        <v>263</v>
      </c>
      <c r="B13" s="13">
        <v>0</v>
      </c>
      <c r="C13" s="13">
        <v>0</v>
      </c>
      <c r="D13" s="13">
        <f t="shared" si="3"/>
        <v>0</v>
      </c>
      <c r="E13" s="13">
        <v>0</v>
      </c>
      <c r="F13" s="13">
        <v>0</v>
      </c>
      <c r="G13" s="13">
        <f t="shared" si="4"/>
        <v>0</v>
      </c>
    </row>
    <row r="14" spans="1:7" x14ac:dyDescent="0.2">
      <c r="A14" s="557" t="s">
        <v>262</v>
      </c>
      <c r="B14" s="13">
        <v>0</v>
      </c>
      <c r="C14" s="13">
        <v>0</v>
      </c>
      <c r="D14" s="13">
        <f t="shared" si="3"/>
        <v>0</v>
      </c>
      <c r="E14" s="13">
        <v>0</v>
      </c>
      <c r="F14" s="13">
        <v>0</v>
      </c>
      <c r="G14" s="13">
        <f t="shared" si="4"/>
        <v>0</v>
      </c>
    </row>
    <row r="15" spans="1:7" x14ac:dyDescent="0.2">
      <c r="A15" s="557" t="s">
        <v>261</v>
      </c>
      <c r="B15" s="13">
        <v>0</v>
      </c>
      <c r="C15" s="13">
        <v>0</v>
      </c>
      <c r="D15" s="13">
        <f t="shared" si="3"/>
        <v>0</v>
      </c>
      <c r="E15" s="13">
        <v>0</v>
      </c>
      <c r="F15" s="13">
        <v>0</v>
      </c>
      <c r="G15" s="13">
        <f t="shared" si="4"/>
        <v>0</v>
      </c>
    </row>
    <row r="16" spans="1:7" x14ac:dyDescent="0.2">
      <c r="A16" s="557" t="s">
        <v>260</v>
      </c>
      <c r="B16" s="13">
        <v>0</v>
      </c>
      <c r="C16" s="13">
        <v>0</v>
      </c>
      <c r="D16" s="13">
        <f t="shared" si="3"/>
        <v>0</v>
      </c>
      <c r="E16" s="13">
        <v>0</v>
      </c>
      <c r="F16" s="13">
        <v>0</v>
      </c>
      <c r="G16" s="13">
        <f t="shared" si="4"/>
        <v>0</v>
      </c>
    </row>
    <row r="17" spans="1:7" x14ac:dyDescent="0.2">
      <c r="A17" s="557" t="s">
        <v>259</v>
      </c>
      <c r="B17" s="13">
        <v>0</v>
      </c>
      <c r="C17" s="13">
        <v>0</v>
      </c>
      <c r="D17" s="13">
        <f t="shared" si="3"/>
        <v>0</v>
      </c>
      <c r="E17" s="13">
        <v>0</v>
      </c>
      <c r="F17" s="13">
        <v>0</v>
      </c>
      <c r="G17" s="13">
        <f t="shared" si="4"/>
        <v>0</v>
      </c>
    </row>
    <row r="18" spans="1:7" x14ac:dyDescent="0.2">
      <c r="A18" s="556" t="s">
        <v>258</v>
      </c>
      <c r="B18" s="49">
        <f>SUM(B19:B21)</f>
        <v>0</v>
      </c>
      <c r="C18" s="49">
        <f>SUM(C19:C21)</f>
        <v>0</v>
      </c>
      <c r="D18" s="49">
        <f t="shared" ref="D18:G18" si="5">SUM(D19:D21)</f>
        <v>0</v>
      </c>
      <c r="E18" s="49">
        <f t="shared" si="5"/>
        <v>0</v>
      </c>
      <c r="F18" s="49">
        <f t="shared" si="5"/>
        <v>0</v>
      </c>
      <c r="G18" s="49">
        <f t="shared" si="5"/>
        <v>0</v>
      </c>
    </row>
    <row r="19" spans="1:7" x14ac:dyDescent="0.2">
      <c r="A19" s="557" t="s">
        <v>257</v>
      </c>
      <c r="B19" s="13">
        <v>0</v>
      </c>
      <c r="C19" s="13">
        <v>0</v>
      </c>
      <c r="D19" s="13">
        <f t="shared" ref="D19:D21" si="6">B19+C19</f>
        <v>0</v>
      </c>
      <c r="E19" s="13">
        <v>0</v>
      </c>
      <c r="F19" s="13">
        <v>0</v>
      </c>
      <c r="G19" s="13">
        <f t="shared" ref="G19:G21" si="7">D19-E19</f>
        <v>0</v>
      </c>
    </row>
    <row r="20" spans="1:7" x14ac:dyDescent="0.2">
      <c r="A20" s="557" t="s">
        <v>256</v>
      </c>
      <c r="B20" s="13">
        <v>0</v>
      </c>
      <c r="C20" s="13">
        <v>0</v>
      </c>
      <c r="D20" s="13">
        <f t="shared" si="6"/>
        <v>0</v>
      </c>
      <c r="E20" s="13">
        <v>0</v>
      </c>
      <c r="F20" s="13">
        <v>0</v>
      </c>
      <c r="G20" s="13">
        <f t="shared" si="7"/>
        <v>0</v>
      </c>
    </row>
    <row r="21" spans="1:7" x14ac:dyDescent="0.2">
      <c r="A21" s="557" t="s">
        <v>255</v>
      </c>
      <c r="B21" s="13">
        <v>0</v>
      </c>
      <c r="C21" s="13">
        <v>0</v>
      </c>
      <c r="D21" s="13">
        <f t="shared" si="6"/>
        <v>0</v>
      </c>
      <c r="E21" s="13">
        <v>0</v>
      </c>
      <c r="F21" s="13">
        <v>0</v>
      </c>
      <c r="G21" s="13">
        <f t="shared" si="7"/>
        <v>0</v>
      </c>
    </row>
    <row r="22" spans="1:7" x14ac:dyDescent="0.2">
      <c r="A22" s="556" t="s">
        <v>254</v>
      </c>
      <c r="B22" s="49">
        <f>SUM(B23:B24)</f>
        <v>0</v>
      </c>
      <c r="C22" s="49">
        <f>SUM(C23:C24)</f>
        <v>0</v>
      </c>
      <c r="D22" s="49">
        <f t="shared" ref="D22:G22" si="8">SUM(D23:D24)</f>
        <v>0</v>
      </c>
      <c r="E22" s="49">
        <f t="shared" si="8"/>
        <v>0</v>
      </c>
      <c r="F22" s="49">
        <f t="shared" si="8"/>
        <v>0</v>
      </c>
      <c r="G22" s="49">
        <f t="shared" si="8"/>
        <v>0</v>
      </c>
    </row>
    <row r="23" spans="1:7" x14ac:dyDescent="0.2">
      <c r="A23" s="557" t="s">
        <v>253</v>
      </c>
      <c r="B23" s="13">
        <v>0</v>
      </c>
      <c r="C23" s="13">
        <v>0</v>
      </c>
      <c r="D23" s="13">
        <f t="shared" ref="D23:D24" si="9">B23+C23</f>
        <v>0</v>
      </c>
      <c r="E23" s="13">
        <v>0</v>
      </c>
      <c r="F23" s="13">
        <v>0</v>
      </c>
      <c r="G23" s="13">
        <f t="shared" ref="G23:G24" si="10">D23-E23</f>
        <v>0</v>
      </c>
    </row>
    <row r="24" spans="1:7" x14ac:dyDescent="0.2">
      <c r="A24" s="557" t="s">
        <v>252</v>
      </c>
      <c r="B24" s="13">
        <v>0</v>
      </c>
      <c r="C24" s="13">
        <v>0</v>
      </c>
      <c r="D24" s="13">
        <f t="shared" si="9"/>
        <v>0</v>
      </c>
      <c r="E24" s="13">
        <v>0</v>
      </c>
      <c r="F24" s="13">
        <v>0</v>
      </c>
      <c r="G24" s="13">
        <f t="shared" si="10"/>
        <v>0</v>
      </c>
    </row>
    <row r="25" spans="1:7" x14ac:dyDescent="0.2">
      <c r="A25" s="556" t="s">
        <v>251</v>
      </c>
      <c r="B25" s="49">
        <f>SUM(B26:B29)</f>
        <v>0</v>
      </c>
      <c r="C25" s="49">
        <f>SUM(C26:C29)</f>
        <v>0</v>
      </c>
      <c r="D25" s="49">
        <f t="shared" ref="D25:G25" si="11">SUM(D26:D29)</f>
        <v>0</v>
      </c>
      <c r="E25" s="49">
        <f t="shared" si="11"/>
        <v>0</v>
      </c>
      <c r="F25" s="49">
        <f t="shared" si="11"/>
        <v>0</v>
      </c>
      <c r="G25" s="49">
        <f t="shared" si="11"/>
        <v>0</v>
      </c>
    </row>
    <row r="26" spans="1:7" x14ac:dyDescent="0.2">
      <c r="A26" s="557" t="s">
        <v>250</v>
      </c>
      <c r="B26" s="13">
        <v>0</v>
      </c>
      <c r="C26" s="13">
        <v>0</v>
      </c>
      <c r="D26" s="13">
        <f t="shared" ref="D26:D29" si="12">B26+C26</f>
        <v>0</v>
      </c>
      <c r="E26" s="13">
        <v>0</v>
      </c>
      <c r="F26" s="13">
        <v>0</v>
      </c>
      <c r="G26" s="13">
        <f t="shared" ref="G26:G29" si="13">D26-E26</f>
        <v>0</v>
      </c>
    </row>
    <row r="27" spans="1:7" x14ac:dyDescent="0.2">
      <c r="A27" s="557" t="s">
        <v>249</v>
      </c>
      <c r="B27" s="13">
        <v>0</v>
      </c>
      <c r="C27" s="13">
        <v>0</v>
      </c>
      <c r="D27" s="13">
        <f t="shared" si="12"/>
        <v>0</v>
      </c>
      <c r="E27" s="13">
        <v>0</v>
      </c>
      <c r="F27" s="13">
        <v>0</v>
      </c>
      <c r="G27" s="13">
        <f t="shared" si="13"/>
        <v>0</v>
      </c>
    </row>
    <row r="28" spans="1:7" x14ac:dyDescent="0.2">
      <c r="A28" s="557" t="s">
        <v>248</v>
      </c>
      <c r="B28" s="13">
        <v>0</v>
      </c>
      <c r="C28" s="13">
        <v>0</v>
      </c>
      <c r="D28" s="13">
        <f t="shared" si="12"/>
        <v>0</v>
      </c>
      <c r="E28" s="13">
        <v>0</v>
      </c>
      <c r="F28" s="13">
        <v>0</v>
      </c>
      <c r="G28" s="13">
        <f t="shared" si="13"/>
        <v>0</v>
      </c>
    </row>
    <row r="29" spans="1:7" x14ac:dyDescent="0.2">
      <c r="A29" s="557" t="s">
        <v>247</v>
      </c>
      <c r="B29" s="13">
        <v>0</v>
      </c>
      <c r="C29" s="13">
        <v>0</v>
      </c>
      <c r="D29" s="13">
        <f t="shared" si="12"/>
        <v>0</v>
      </c>
      <c r="E29" s="13">
        <v>0</v>
      </c>
      <c r="F29" s="13">
        <v>0</v>
      </c>
      <c r="G29" s="13">
        <f t="shared" si="13"/>
        <v>0</v>
      </c>
    </row>
    <row r="30" spans="1:7" x14ac:dyDescent="0.2">
      <c r="A30" s="556" t="s">
        <v>880</v>
      </c>
      <c r="B30" s="49">
        <f>SUM(B31)</f>
        <v>0</v>
      </c>
      <c r="C30" s="49">
        <f t="shared" ref="C30:G30" si="14">SUM(C31)</f>
        <v>0</v>
      </c>
      <c r="D30" s="49">
        <f t="shared" si="14"/>
        <v>0</v>
      </c>
      <c r="E30" s="49">
        <f t="shared" si="14"/>
        <v>0</v>
      </c>
      <c r="F30" s="49">
        <f t="shared" si="14"/>
        <v>0</v>
      </c>
      <c r="G30" s="49">
        <f t="shared" si="14"/>
        <v>0</v>
      </c>
    </row>
    <row r="31" spans="1:7" x14ac:dyDescent="0.2">
      <c r="A31" s="557" t="s">
        <v>246</v>
      </c>
      <c r="B31" s="13">
        <v>0</v>
      </c>
      <c r="C31" s="13">
        <v>0</v>
      </c>
      <c r="D31" s="13">
        <f t="shared" ref="D31:D34" si="15">B31+C31</f>
        <v>0</v>
      </c>
      <c r="E31" s="13">
        <v>0</v>
      </c>
      <c r="F31" s="13">
        <v>0</v>
      </c>
      <c r="G31" s="13">
        <f t="shared" ref="G31:G34" si="16">D31-E31</f>
        <v>0</v>
      </c>
    </row>
    <row r="32" spans="1:7" x14ac:dyDescent="0.2">
      <c r="A32" s="558" t="s">
        <v>245</v>
      </c>
      <c r="B32" s="49">
        <v>0</v>
      </c>
      <c r="C32" s="49">
        <v>0</v>
      </c>
      <c r="D32" s="49">
        <f t="shared" si="15"/>
        <v>0</v>
      </c>
      <c r="E32" s="49">
        <v>0</v>
      </c>
      <c r="F32" s="49">
        <v>0</v>
      </c>
      <c r="G32" s="49">
        <f t="shared" si="16"/>
        <v>0</v>
      </c>
    </row>
    <row r="33" spans="1:7" x14ac:dyDescent="0.2">
      <c r="A33" s="558" t="s">
        <v>244</v>
      </c>
      <c r="B33" s="49">
        <v>0</v>
      </c>
      <c r="C33" s="49">
        <v>0</v>
      </c>
      <c r="D33" s="49">
        <f t="shared" si="15"/>
        <v>0</v>
      </c>
      <c r="E33" s="49">
        <v>0</v>
      </c>
      <c r="F33" s="49">
        <v>0</v>
      </c>
      <c r="G33" s="49">
        <f t="shared" si="16"/>
        <v>0</v>
      </c>
    </row>
    <row r="34" spans="1:7" x14ac:dyDescent="0.2">
      <c r="A34" s="558" t="s">
        <v>243</v>
      </c>
      <c r="B34" s="49">
        <v>0</v>
      </c>
      <c r="C34" s="49">
        <v>0</v>
      </c>
      <c r="D34" s="49">
        <f t="shared" si="15"/>
        <v>0</v>
      </c>
      <c r="E34" s="49">
        <v>0</v>
      </c>
      <c r="F34" s="49">
        <v>0</v>
      </c>
      <c r="G34" s="49">
        <f t="shared" si="16"/>
        <v>0</v>
      </c>
    </row>
    <row r="35" spans="1:7" ht="6.95" customHeight="1" x14ac:dyDescent="0.2">
      <c r="A35" s="559"/>
      <c r="B35" s="164"/>
      <c r="C35" s="164"/>
      <c r="D35" s="164"/>
      <c r="E35" s="164"/>
      <c r="F35" s="164"/>
      <c r="G35" s="164"/>
    </row>
    <row r="36" spans="1:7" ht="15" customHeight="1" x14ac:dyDescent="0.2">
      <c r="A36" s="560" t="s">
        <v>865</v>
      </c>
      <c r="B36" s="14">
        <f t="shared" ref="B36:G36" si="17">+B5+B32+B33+B34</f>
        <v>21651494.144400001</v>
      </c>
      <c r="C36" s="14">
        <f t="shared" si="17"/>
        <v>0</v>
      </c>
      <c r="D36" s="14">
        <f t="shared" si="17"/>
        <v>21651494.144400001</v>
      </c>
      <c r="E36" s="14">
        <f t="shared" si="17"/>
        <v>11954140.460000001</v>
      </c>
      <c r="F36" s="14">
        <f t="shared" si="17"/>
        <v>11954140.460000001</v>
      </c>
      <c r="G36" s="14">
        <f t="shared" si="17"/>
        <v>9697353.6843999997</v>
      </c>
    </row>
    <row r="37" spans="1:7" x14ac:dyDescent="0.2">
      <c r="A37" s="561"/>
    </row>
    <row r="38" spans="1:7" x14ac:dyDescent="0.2">
      <c r="A38" s="210" t="s">
        <v>133</v>
      </c>
    </row>
  </sheetData>
  <sheetProtection formatCells="0" formatColumns="0" formatRows="0" autoFilter="0"/>
  <protectedRanges>
    <protectedRange sqref="A37:G37 A39:G65522 B38:G38" name="Rango1"/>
    <protectedRange sqref="B4:G4" name="Rango1_2_2_1"/>
    <protectedRange sqref="B6:G9 B11:G34" name="Rango1_3_2"/>
    <protectedRange sqref="B5:G5" name="Rango1_2_2_2"/>
    <protectedRange sqref="B36:G36" name="Rango1_1_2_2"/>
    <protectedRange sqref="B10:G10" name="Rango1_3_3"/>
  </protectedRanges>
  <mergeCells count="4">
    <mergeCell ref="A1:G1"/>
    <mergeCell ref="B2:F2"/>
    <mergeCell ref="G2:G3"/>
    <mergeCell ref="A2:A3"/>
  </mergeCells>
  <pageMargins left="0.70866141732283472" right="0.70866141732283472" top="0.74803149606299213" bottom="0.74803149606299213" header="0.31496062992125984" footer="0.31496062992125984"/>
  <pageSetup scale="83" orientation="landscape" r:id="rId1"/>
  <ignoredErrors>
    <ignoredError sqref="B5:G6 B9:C9 E9:F9 D8 D7 G7 G8 B11:C11 B13:C13 B15:C15 B18:C18 E11:F11 E13:F13 E15:F15 E18:F18 B21:C30 E21:F30 B34:C34 E34:F34 B36:G36" unlockedFormula="1"/>
    <ignoredError sqref="G9 D9 G11:G34 D11:D34" formula="1" unlocked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tabColor rgb="FF92D050"/>
  </sheetPr>
  <dimension ref="A1:Z994"/>
  <sheetViews>
    <sheetView showGridLines="0" topLeftCell="D1" zoomScaleNormal="100" workbookViewId="0">
      <selection activeCell="E8" sqref="E8"/>
    </sheetView>
  </sheetViews>
  <sheetFormatPr baseColWidth="10" defaultColWidth="16.83203125" defaultRowHeight="15" customHeight="1" x14ac:dyDescent="0.2"/>
  <cols>
    <col min="1" max="1" width="19.83203125" style="55" customWidth="1"/>
    <col min="2" max="2" width="26.33203125" style="55" customWidth="1"/>
    <col min="3" max="3" width="16.1640625" style="55" customWidth="1"/>
    <col min="4" max="4" width="25" style="55" customWidth="1"/>
    <col min="5" max="5" width="16.83203125" style="55" customWidth="1"/>
    <col min="6" max="6" width="26.1640625" style="55" customWidth="1"/>
    <col min="7" max="7" width="12" style="55" customWidth="1"/>
    <col min="8" max="8" width="13" style="55" customWidth="1"/>
    <col min="9" max="13" width="13.33203125" style="55" customWidth="1"/>
    <col min="14" max="17" width="17.1640625" style="55" customWidth="1"/>
    <col min="18" max="26" width="12" style="55" customWidth="1"/>
    <col min="27" max="16384" width="16.83203125" style="55"/>
  </cols>
  <sheetData>
    <row r="1" spans="1:26" ht="46.5" customHeight="1" x14ac:dyDescent="0.2">
      <c r="A1" s="970" t="s">
        <v>974</v>
      </c>
      <c r="B1" s="971"/>
      <c r="C1" s="971"/>
      <c r="D1" s="971"/>
      <c r="E1" s="971"/>
      <c r="F1" s="971"/>
      <c r="G1" s="971"/>
      <c r="H1" s="971"/>
      <c r="I1" s="971"/>
      <c r="J1" s="971"/>
      <c r="K1" s="971"/>
      <c r="L1" s="971"/>
      <c r="M1" s="971"/>
      <c r="N1" s="971"/>
      <c r="O1" s="971"/>
      <c r="P1" s="971"/>
      <c r="Q1" s="972"/>
      <c r="R1" s="54"/>
      <c r="S1" s="54"/>
      <c r="T1" s="54"/>
      <c r="U1" s="54"/>
      <c r="V1" s="54"/>
      <c r="W1" s="54"/>
      <c r="X1" s="54"/>
      <c r="Y1" s="54"/>
      <c r="Z1" s="54"/>
    </row>
    <row r="2" spans="1:26" ht="12.75" customHeight="1" x14ac:dyDescent="0.2">
      <c r="A2" s="562"/>
      <c r="B2" s="562"/>
      <c r="C2" s="562"/>
      <c r="D2" s="562"/>
      <c r="E2" s="562"/>
      <c r="F2" s="562"/>
      <c r="G2" s="563"/>
      <c r="H2" s="564" t="s">
        <v>736</v>
      </c>
      <c r="I2" s="565"/>
      <c r="J2" s="563"/>
      <c r="K2" s="973" t="s">
        <v>737</v>
      </c>
      <c r="L2" s="974"/>
      <c r="M2" s="975"/>
      <c r="N2" s="976" t="s">
        <v>738</v>
      </c>
      <c r="O2" s="977"/>
      <c r="P2" s="978" t="s">
        <v>739</v>
      </c>
      <c r="Q2" s="979"/>
      <c r="R2" s="54"/>
      <c r="S2" s="54"/>
      <c r="T2" s="54"/>
      <c r="U2" s="54"/>
      <c r="V2" s="54"/>
      <c r="W2" s="54"/>
      <c r="X2" s="54"/>
      <c r="Y2" s="54"/>
      <c r="Z2" s="54"/>
    </row>
    <row r="3" spans="1:26" ht="26.25" customHeight="1" x14ac:dyDescent="0.2">
      <c r="A3" s="590" t="s">
        <v>740</v>
      </c>
      <c r="B3" s="590" t="s">
        <v>741</v>
      </c>
      <c r="C3" s="590" t="s">
        <v>830</v>
      </c>
      <c r="D3" s="590" t="s">
        <v>742</v>
      </c>
      <c r="E3" s="590" t="s">
        <v>831</v>
      </c>
      <c r="F3" s="590" t="s">
        <v>832</v>
      </c>
      <c r="G3" s="591" t="s">
        <v>145</v>
      </c>
      <c r="H3" s="591" t="s">
        <v>136</v>
      </c>
      <c r="I3" s="591" t="s">
        <v>137</v>
      </c>
      <c r="J3" s="591" t="s">
        <v>743</v>
      </c>
      <c r="K3" s="591" t="s">
        <v>136</v>
      </c>
      <c r="L3" s="591" t="s">
        <v>744</v>
      </c>
      <c r="M3" s="591" t="s">
        <v>745</v>
      </c>
      <c r="N3" s="592" t="s">
        <v>746</v>
      </c>
      <c r="O3" s="592" t="s">
        <v>747</v>
      </c>
      <c r="P3" s="593" t="s">
        <v>748</v>
      </c>
      <c r="Q3" s="593" t="s">
        <v>749</v>
      </c>
      <c r="R3" s="54"/>
      <c r="S3" s="54"/>
      <c r="T3" s="54"/>
      <c r="U3" s="54"/>
      <c r="V3" s="54"/>
      <c r="W3" s="54"/>
      <c r="X3" s="54"/>
      <c r="Y3" s="54"/>
      <c r="Z3" s="54"/>
    </row>
    <row r="4" spans="1:26" ht="11.25" customHeight="1" x14ac:dyDescent="0.2">
      <c r="A4" s="594"/>
      <c r="B4" s="594" t="s">
        <v>929</v>
      </c>
      <c r="C4" s="594" t="s">
        <v>930</v>
      </c>
      <c r="D4" s="594" t="s">
        <v>931</v>
      </c>
      <c r="E4" s="594"/>
      <c r="F4" s="594" t="s">
        <v>929</v>
      </c>
      <c r="G4" s="595">
        <v>292600</v>
      </c>
      <c r="H4" s="595">
        <v>292600</v>
      </c>
      <c r="I4" s="594">
        <v>0</v>
      </c>
      <c r="J4" s="594">
        <v>0</v>
      </c>
      <c r="K4" s="594">
        <v>0</v>
      </c>
      <c r="L4" s="594">
        <v>0</v>
      </c>
      <c r="M4" s="594" t="s">
        <v>932</v>
      </c>
      <c r="N4" s="594">
        <v>0</v>
      </c>
      <c r="O4" s="594">
        <v>0</v>
      </c>
      <c r="P4" s="594">
        <v>0</v>
      </c>
      <c r="Q4" s="594">
        <v>0</v>
      </c>
      <c r="R4" s="54"/>
      <c r="S4" s="54"/>
      <c r="T4" s="54"/>
      <c r="U4" s="54"/>
      <c r="V4" s="54"/>
      <c r="W4" s="54"/>
      <c r="X4" s="54"/>
      <c r="Y4" s="54"/>
      <c r="Z4" s="54"/>
    </row>
    <row r="5" spans="1:26" ht="11.25" customHeight="1" x14ac:dyDescent="0.2">
      <c r="A5" s="594"/>
      <c r="B5" s="594"/>
      <c r="C5" s="594"/>
      <c r="D5" s="594"/>
      <c r="E5" s="594" t="s">
        <v>933</v>
      </c>
      <c r="F5" s="594"/>
      <c r="G5" s="595">
        <v>292600</v>
      </c>
      <c r="H5" s="595">
        <v>292600</v>
      </c>
      <c r="I5" s="594">
        <v>0</v>
      </c>
      <c r="J5" s="594">
        <v>0</v>
      </c>
      <c r="K5" s="594">
        <v>0</v>
      </c>
      <c r="L5" s="594">
        <v>0</v>
      </c>
      <c r="M5" s="594"/>
      <c r="N5" s="594"/>
      <c r="O5" s="594"/>
      <c r="P5" s="594"/>
      <c r="Q5" s="594"/>
      <c r="R5" s="54"/>
      <c r="S5" s="54"/>
      <c r="T5" s="54"/>
      <c r="U5" s="54"/>
      <c r="V5" s="54"/>
      <c r="W5" s="54"/>
      <c r="X5" s="54"/>
      <c r="Y5" s="54"/>
      <c r="Z5" s="54"/>
    </row>
    <row r="6" spans="1:26" ht="18.75" customHeight="1" x14ac:dyDescent="0.2">
      <c r="A6" s="36"/>
      <c r="B6"/>
      <c r="C6"/>
      <c r="D6"/>
      <c r="F6"/>
      <c r="G6"/>
      <c r="H6"/>
      <c r="I6"/>
      <c r="J6"/>
      <c r="K6"/>
      <c r="L6"/>
      <c r="M6"/>
      <c r="N6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</row>
    <row r="7" spans="1:26" ht="11.2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ht="21.7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</row>
    <row r="9" spans="1:26" ht="11.2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spans="1:26" ht="11.25" customHeight="1" x14ac:dyDescent="0.2">
      <c r="A10" s="210" t="s">
        <v>133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spans="1:26" ht="11.2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spans="1:26" ht="11.25" customHeight="1" x14ac:dyDescent="0.2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spans="1:26" ht="11.2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ht="11.2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ht="11.25" customHeight="1" x14ac:dyDescent="0.2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ht="11.25" customHeight="1" x14ac:dyDescent="0.2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1:26" ht="11.25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1:26" ht="11.25" customHeight="1" x14ac:dyDescent="0.2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1:26" ht="11.25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1:26" ht="11.25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1:26" ht="11.25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ht="11.25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1:26" ht="11.2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1:26" ht="11.25" customHeight="1" x14ac:dyDescent="0.2">
      <c r="A24" s="56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1:26" ht="11.25" customHeight="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1:26" ht="11.2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1:26" ht="11.25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1:26" ht="11.25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1:26" ht="11.25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1:26" ht="11.25" customHeight="1" x14ac:dyDescent="0.2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spans="1:26" ht="11.25" customHeight="1" x14ac:dyDescent="0.2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spans="1:26" ht="11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spans="1:26" ht="11.2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spans="1:26" ht="11.25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spans="1:26" ht="11.2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11.25" customHeigh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spans="1:26" ht="11.25" customHeight="1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spans="1:26" ht="11.25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spans="1:26" ht="11.2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6" ht="11.25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6" ht="11.2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6" ht="11.2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ht="11.2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spans="1:26" ht="11.2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1.2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 ht="11.2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 ht="11.2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 ht="11.2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 ht="11.25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 ht="11.25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 ht="11.25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 ht="11.25" customHeight="1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spans="1:26" ht="11.2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spans="1:26" ht="11.2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spans="1:26" ht="11.25" customHeight="1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spans="1:26" ht="11.25" customHeight="1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spans="1:26" ht="11.25" customHeight="1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spans="1:26" ht="11.25" customHeight="1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spans="1:26" ht="11.25" customHeight="1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1.2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spans="1:26" ht="11.25" customHeight="1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spans="1:26" ht="11.2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spans="1:26" ht="11.25" customHeight="1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1.2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spans="1:26" ht="11.25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spans="1:26" ht="11.25" customHeight="1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spans="1:26" ht="11.25" customHeight="1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spans="1:26" ht="11.25" customHeight="1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spans="1:26" ht="11.25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spans="1:26" ht="11.25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spans="1:26" ht="11.25" customHeight="1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spans="1:26" ht="11.25" customHeight="1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ht="11.25" customHeight="1" x14ac:dyDescent="0.2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ht="11.25" customHeight="1" x14ac:dyDescent="0.2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ht="11.25" customHeight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ht="11.25" customHeight="1" x14ac:dyDescent="0.2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ht="11.25" customHeight="1" x14ac:dyDescent="0.2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ht="11.25" customHeight="1" x14ac:dyDescent="0.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ht="11.25" customHeight="1" x14ac:dyDescent="0.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ht="11.25" customHeight="1" x14ac:dyDescent="0.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ht="11.25" customHeight="1" x14ac:dyDescent="0.2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ht="11.25" customHeight="1" x14ac:dyDescent="0.2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ht="11.25" customHeight="1" x14ac:dyDescent="0.2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ht="11.25" customHeight="1" x14ac:dyDescent="0.2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ht="11.25" customHeight="1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ht="11.25" customHeight="1" x14ac:dyDescent="0.2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ht="11.25" customHeigh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ht="11.25" customHeight="1" x14ac:dyDescent="0.2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ht="11.25" customHeight="1" x14ac:dyDescent="0.2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ht="11.25" customHeight="1" x14ac:dyDescent="0.2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ht="11.25" customHeight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ht="11.25" customHeight="1" x14ac:dyDescent="0.2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ht="11.25" customHeight="1" x14ac:dyDescent="0.2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ht="11.25" customHeight="1" x14ac:dyDescent="0.2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1.25" customHeight="1" x14ac:dyDescent="0.2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ht="11.25" customHeight="1" x14ac:dyDescent="0.2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ht="11.25" customHeight="1" x14ac:dyDescent="0.2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ht="11.25" customHeight="1" x14ac:dyDescent="0.2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ht="11.25" customHeight="1" x14ac:dyDescent="0.2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ht="11.25" customHeight="1" x14ac:dyDescent="0.2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ht="11.25" customHeight="1" x14ac:dyDescent="0.2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ht="11.25" customHeight="1" x14ac:dyDescent="0.2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ht="11.25" customHeight="1" x14ac:dyDescent="0.2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ht="11.25" customHeight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ht="11.25" customHeight="1" x14ac:dyDescent="0.2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spans="1:26" ht="11.25" customHeight="1" x14ac:dyDescent="0.2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spans="1:26" ht="11.25" customHeight="1" x14ac:dyDescent="0.2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</row>
    <row r="108" spans="1:26" ht="11.25" customHeight="1" x14ac:dyDescent="0.2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</row>
    <row r="109" spans="1:26" ht="11.25" customHeight="1" x14ac:dyDescent="0.2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</row>
    <row r="110" spans="1:26" ht="11.25" customHeight="1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</row>
    <row r="111" spans="1:26" ht="11.25" customHeight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</row>
    <row r="112" spans="1:26" ht="11.25" customHeight="1" x14ac:dyDescent="0.2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</row>
    <row r="113" spans="1:26" ht="11.25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</row>
    <row r="114" spans="1:26" ht="11.25" customHeight="1" x14ac:dyDescent="0.2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spans="1:26" ht="11.25" customHeight="1" x14ac:dyDescent="0.2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spans="1:26" ht="11.25" customHeight="1" x14ac:dyDescent="0.2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</row>
    <row r="117" spans="1:26" ht="11.25" customHeight="1" x14ac:dyDescent="0.2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</row>
    <row r="118" spans="1:26" ht="11.25" customHeight="1" x14ac:dyDescent="0.2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</row>
    <row r="119" spans="1:26" ht="11.25" customHeight="1" x14ac:dyDescent="0.2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</row>
    <row r="120" spans="1:26" ht="11.25" customHeight="1" x14ac:dyDescent="0.2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</row>
    <row r="121" spans="1:26" ht="11.25" customHeight="1" x14ac:dyDescent="0.2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</row>
    <row r="122" spans="1:26" ht="11.25" customHeight="1" x14ac:dyDescent="0.2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</row>
    <row r="123" spans="1:26" ht="11.25" customHeight="1" x14ac:dyDescent="0.2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</row>
    <row r="124" spans="1:26" ht="11.25" customHeight="1" x14ac:dyDescent="0.2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</row>
    <row r="125" spans="1:26" ht="11.2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</row>
    <row r="126" spans="1:26" ht="11.25" customHeight="1" x14ac:dyDescent="0.2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</row>
    <row r="127" spans="1:26" ht="11.25" customHeight="1" x14ac:dyDescent="0.2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</row>
    <row r="128" spans="1:26" ht="11.25" customHeight="1" x14ac:dyDescent="0.2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</row>
    <row r="129" spans="1:26" ht="11.25" customHeight="1" x14ac:dyDescent="0.2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</row>
    <row r="130" spans="1:26" ht="11.25" customHeight="1" x14ac:dyDescent="0.2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</row>
    <row r="131" spans="1:26" ht="11.25" customHeight="1" x14ac:dyDescent="0.2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</row>
    <row r="132" spans="1:26" ht="11.2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</row>
    <row r="133" spans="1:26" ht="11.2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</row>
    <row r="134" spans="1:26" ht="11.2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</row>
    <row r="135" spans="1:26" ht="11.2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</row>
    <row r="136" spans="1:26" ht="11.2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</row>
    <row r="137" spans="1:26" ht="11.2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</row>
    <row r="138" spans="1:26" ht="11.2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</row>
    <row r="139" spans="1:26" ht="11.2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</row>
    <row r="140" spans="1:26" ht="11.2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</row>
    <row r="141" spans="1:26" ht="11.2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</row>
    <row r="142" spans="1:26" ht="11.2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</row>
    <row r="143" spans="1:26" ht="11.2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</row>
    <row r="144" spans="1:26" ht="11.2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</row>
    <row r="145" spans="1:26" ht="11.2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</row>
    <row r="146" spans="1:26" ht="11.2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</row>
    <row r="147" spans="1:26" ht="11.2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</row>
    <row r="148" spans="1:26" ht="11.2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</row>
    <row r="149" spans="1:26" ht="11.2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</row>
    <row r="150" spans="1:26" ht="11.2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</row>
    <row r="151" spans="1:26" ht="11.2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</row>
    <row r="152" spans="1:26" ht="11.2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</row>
    <row r="153" spans="1:26" ht="11.2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</row>
    <row r="154" spans="1:26" ht="11.2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</row>
    <row r="155" spans="1:26" ht="11.2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</row>
    <row r="156" spans="1:26" ht="11.2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</row>
    <row r="157" spans="1:26" ht="11.2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</row>
    <row r="158" spans="1:26" ht="11.2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6" ht="11.2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</row>
    <row r="160" spans="1:26" ht="11.2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</row>
    <row r="161" spans="1:26" ht="11.2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</row>
    <row r="162" spans="1:26" ht="11.2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</row>
    <row r="163" spans="1:26" ht="11.2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</row>
    <row r="164" spans="1:26" ht="11.2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</row>
    <row r="165" spans="1:26" ht="11.2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</row>
    <row r="166" spans="1:26" ht="11.2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</row>
    <row r="167" spans="1:26" ht="11.2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</row>
    <row r="168" spans="1:26" ht="11.2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</row>
    <row r="169" spans="1:26" ht="11.2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</row>
    <row r="170" spans="1:26" ht="11.2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</row>
    <row r="171" spans="1:26" ht="11.2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</row>
    <row r="172" spans="1:26" ht="11.2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</row>
    <row r="173" spans="1:26" ht="11.2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</row>
    <row r="174" spans="1:26" ht="11.2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</row>
    <row r="175" spans="1:26" ht="11.2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</row>
    <row r="176" spans="1:26" ht="11.2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</row>
    <row r="177" spans="1:26" ht="11.2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</row>
    <row r="178" spans="1:26" ht="11.2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</row>
    <row r="179" spans="1:26" ht="11.2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</row>
    <row r="180" spans="1:26" ht="11.2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</row>
    <row r="181" spans="1:26" ht="11.2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</row>
    <row r="182" spans="1:26" ht="11.2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</row>
    <row r="183" spans="1:26" ht="11.2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</row>
    <row r="184" spans="1:26" ht="11.2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</row>
    <row r="185" spans="1:26" ht="11.2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</row>
    <row r="186" spans="1:26" ht="11.2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</row>
    <row r="187" spans="1:26" ht="11.2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</row>
    <row r="188" spans="1:26" ht="11.2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</row>
    <row r="189" spans="1:26" ht="11.2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</row>
    <row r="190" spans="1:26" ht="11.2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</row>
    <row r="191" spans="1:26" ht="11.2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</row>
    <row r="192" spans="1:26" ht="11.2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</row>
    <row r="193" spans="1:26" ht="11.2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</row>
    <row r="194" spans="1:26" ht="11.2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</row>
    <row r="195" spans="1:26" ht="11.2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</row>
    <row r="196" spans="1:26" ht="11.2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</row>
    <row r="197" spans="1:26" ht="11.2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</row>
    <row r="198" spans="1:26" ht="11.2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</row>
    <row r="199" spans="1:26" ht="11.2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</row>
    <row r="200" spans="1:26" ht="11.2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</row>
    <row r="201" spans="1:26" ht="11.2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</row>
    <row r="202" spans="1:26" ht="11.2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</row>
    <row r="203" spans="1:26" ht="11.2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</row>
    <row r="204" spans="1:26" ht="11.2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spans="1:26" ht="11.2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</row>
    <row r="206" spans="1:26" ht="11.2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</row>
    <row r="207" spans="1:26" ht="11.2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</row>
    <row r="208" spans="1:26" ht="11.2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</row>
    <row r="209" spans="1:26" ht="11.2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</row>
    <row r="210" spans="1:26" ht="11.2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</row>
    <row r="211" spans="1:26" ht="11.2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</row>
    <row r="212" spans="1:26" ht="11.2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</row>
    <row r="213" spans="1:26" ht="11.2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</row>
    <row r="214" spans="1:26" ht="11.2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</row>
    <row r="215" spans="1:26" ht="11.2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</row>
    <row r="216" spans="1:26" ht="11.2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</row>
    <row r="217" spans="1:26" ht="11.2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</row>
    <row r="218" spans="1:26" ht="11.2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</row>
    <row r="219" spans="1:26" ht="11.2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</row>
    <row r="220" spans="1:26" ht="11.2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</row>
    <row r="221" spans="1:26" ht="11.2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</row>
    <row r="222" spans="1:26" ht="11.2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</row>
    <row r="223" spans="1:26" ht="11.2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</row>
    <row r="224" spans="1:26" ht="11.2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</row>
    <row r="225" spans="1:26" ht="11.2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</row>
    <row r="226" spans="1:26" ht="11.2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</row>
    <row r="227" spans="1:26" ht="11.2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</row>
    <row r="228" spans="1:26" ht="11.2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</row>
    <row r="229" spans="1:26" ht="11.2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</row>
    <row r="230" spans="1:26" ht="11.2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</row>
    <row r="231" spans="1:26" ht="11.2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</row>
    <row r="232" spans="1:26" ht="11.2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</row>
    <row r="233" spans="1:26" ht="11.2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</row>
    <row r="234" spans="1:26" ht="11.2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</row>
    <row r="235" spans="1:26" ht="11.2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</row>
    <row r="236" spans="1:26" ht="11.2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</row>
    <row r="237" spans="1:26" ht="11.2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</row>
    <row r="238" spans="1:26" ht="11.2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</row>
    <row r="239" spans="1:26" ht="11.2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</row>
    <row r="240" spans="1:26" ht="11.2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</row>
    <row r="241" spans="1:26" ht="11.2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</row>
    <row r="242" spans="1:26" ht="11.2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</row>
    <row r="243" spans="1:26" ht="11.2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</row>
    <row r="244" spans="1:26" ht="11.2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</row>
    <row r="245" spans="1:26" ht="11.2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</row>
    <row r="246" spans="1:26" ht="11.2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</row>
    <row r="247" spans="1:26" ht="11.2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</row>
    <row r="248" spans="1:26" ht="11.2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</row>
    <row r="249" spans="1:26" ht="11.2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</row>
    <row r="250" spans="1:26" ht="11.2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</row>
    <row r="251" spans="1:26" ht="11.2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</row>
    <row r="252" spans="1:26" ht="11.2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</row>
    <row r="253" spans="1:26" ht="11.2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</row>
    <row r="254" spans="1:26" ht="11.2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</row>
    <row r="255" spans="1:26" ht="11.2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</row>
    <row r="256" spans="1:26" ht="11.2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</row>
    <row r="257" spans="1:26" ht="11.2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</row>
    <row r="258" spans="1:26" ht="11.2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</row>
    <row r="259" spans="1:26" ht="11.2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</row>
    <row r="260" spans="1:26" ht="11.2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</row>
    <row r="261" spans="1:26" ht="11.2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</row>
    <row r="262" spans="1:26" ht="11.2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</row>
    <row r="263" spans="1:26" ht="11.2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</row>
    <row r="264" spans="1:26" ht="11.2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</row>
    <row r="265" spans="1:26" ht="11.2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</row>
    <row r="266" spans="1:26" ht="11.2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</row>
    <row r="267" spans="1:26" ht="11.2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</row>
    <row r="268" spans="1:26" ht="11.2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</row>
    <row r="269" spans="1:26" ht="11.2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</row>
    <row r="270" spans="1:26" ht="11.2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</row>
    <row r="271" spans="1:26" ht="11.2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</row>
    <row r="272" spans="1:26" ht="11.2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</row>
    <row r="273" spans="1:26" ht="11.2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</row>
    <row r="274" spans="1:26" ht="11.2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</row>
    <row r="275" spans="1:26" ht="11.2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</row>
    <row r="276" spans="1:26" ht="11.2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</row>
    <row r="277" spans="1:26" ht="11.2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</row>
    <row r="278" spans="1:26" ht="11.2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</row>
    <row r="279" spans="1:26" ht="11.2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</row>
    <row r="280" spans="1:26" ht="11.2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</row>
    <row r="281" spans="1:26" ht="11.2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</row>
    <row r="282" spans="1:26" ht="11.2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</row>
    <row r="283" spans="1:26" ht="11.2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</row>
    <row r="284" spans="1:26" ht="11.2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</row>
    <row r="285" spans="1:26" ht="11.2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</row>
    <row r="286" spans="1:26" ht="11.2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</row>
    <row r="287" spans="1:26" ht="11.2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</row>
    <row r="288" spans="1:26" ht="11.2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</row>
    <row r="289" spans="1:26" ht="11.2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</row>
    <row r="290" spans="1:26" ht="11.2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</row>
    <row r="291" spans="1:26" ht="11.2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</row>
    <row r="292" spans="1:26" ht="11.2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</row>
    <row r="293" spans="1:26" ht="11.2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</row>
    <row r="294" spans="1:26" ht="11.2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</row>
    <row r="295" spans="1:26" ht="11.2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</row>
    <row r="296" spans="1:26" ht="11.2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</row>
    <row r="297" spans="1:26" ht="11.2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6" ht="11.2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6" ht="11.2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6" ht="11.2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6" ht="11.2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</row>
    <row r="302" spans="1:26" ht="11.2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</row>
    <row r="303" spans="1:26" ht="11.2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</row>
    <row r="304" spans="1:26" ht="11.2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</row>
    <row r="305" spans="1:26" ht="11.2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</row>
    <row r="306" spans="1:26" ht="11.2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6" ht="11.2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</row>
    <row r="308" spans="1:26" ht="11.2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</row>
    <row r="309" spans="1:26" ht="11.2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</row>
    <row r="310" spans="1:26" ht="11.2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</row>
    <row r="311" spans="1:26" ht="11.2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</row>
    <row r="312" spans="1:26" ht="11.2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</row>
    <row r="313" spans="1:26" ht="11.2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</row>
    <row r="314" spans="1:26" ht="11.2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</row>
    <row r="315" spans="1:26" ht="11.2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</row>
    <row r="316" spans="1:26" ht="11.2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</row>
    <row r="317" spans="1:26" ht="11.2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</row>
    <row r="318" spans="1:26" ht="11.2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</row>
    <row r="319" spans="1:26" ht="11.2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</row>
    <row r="320" spans="1:26" ht="11.2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</row>
    <row r="321" spans="1:26" ht="11.2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</row>
    <row r="322" spans="1:26" ht="11.2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</row>
    <row r="323" spans="1:26" ht="11.2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</row>
    <row r="324" spans="1:26" ht="11.2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</row>
    <row r="325" spans="1:26" ht="11.2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</row>
    <row r="326" spans="1:26" ht="11.2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</row>
    <row r="327" spans="1:26" ht="11.2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</row>
    <row r="328" spans="1:26" ht="11.2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</row>
    <row r="329" spans="1:26" ht="11.2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</row>
    <row r="330" spans="1:26" ht="11.2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</row>
    <row r="331" spans="1:26" ht="11.2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</row>
    <row r="332" spans="1:26" ht="11.2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</row>
    <row r="333" spans="1:26" ht="11.2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</row>
    <row r="334" spans="1:26" ht="11.2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</row>
    <row r="335" spans="1:26" ht="11.2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</row>
    <row r="336" spans="1:26" ht="11.2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</row>
    <row r="337" spans="1:26" ht="11.2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</row>
    <row r="338" spans="1:26" ht="11.2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</row>
    <row r="339" spans="1:26" ht="11.2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</row>
    <row r="340" spans="1:26" ht="11.2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</row>
    <row r="341" spans="1:26" ht="11.2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</row>
    <row r="342" spans="1:26" ht="11.2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</row>
    <row r="343" spans="1:26" ht="11.2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</row>
    <row r="344" spans="1:26" ht="11.2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</row>
    <row r="345" spans="1:26" ht="11.2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</row>
    <row r="346" spans="1:26" ht="11.2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</row>
    <row r="347" spans="1:26" ht="11.2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</row>
    <row r="348" spans="1:26" ht="11.2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</row>
    <row r="349" spans="1:26" ht="11.2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</row>
    <row r="350" spans="1:26" ht="11.2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</row>
    <row r="351" spans="1:26" ht="11.2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</row>
    <row r="352" spans="1:26" ht="11.2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</row>
    <row r="353" spans="1:26" ht="11.2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</row>
    <row r="354" spans="1:26" ht="11.2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</row>
    <row r="355" spans="1:26" ht="11.2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</row>
    <row r="356" spans="1:26" ht="11.2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</row>
    <row r="357" spans="1:26" ht="11.2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</row>
    <row r="358" spans="1:26" ht="11.2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</row>
    <row r="359" spans="1:26" ht="11.2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</row>
    <row r="360" spans="1:26" ht="11.2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</row>
    <row r="361" spans="1:26" ht="11.2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</row>
    <row r="362" spans="1:26" ht="11.2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</row>
    <row r="363" spans="1:26" ht="11.2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</row>
    <row r="364" spans="1:26" ht="11.2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</row>
    <row r="365" spans="1:26" ht="11.2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</row>
    <row r="366" spans="1:26" ht="11.2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</row>
    <row r="367" spans="1:26" ht="11.2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</row>
    <row r="368" spans="1:26" ht="11.2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</row>
    <row r="369" spans="1:26" ht="11.2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</row>
    <row r="370" spans="1:26" ht="11.2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</row>
    <row r="371" spans="1:26" ht="11.2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</row>
    <row r="372" spans="1:26" ht="11.2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</row>
    <row r="373" spans="1:26" ht="11.2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</row>
    <row r="374" spans="1:26" ht="11.2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</row>
    <row r="375" spans="1:26" ht="11.2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</row>
    <row r="376" spans="1:26" ht="11.2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</row>
    <row r="377" spans="1:26" ht="11.2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</row>
    <row r="378" spans="1:26" ht="11.2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</row>
    <row r="379" spans="1:26" ht="11.2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</row>
    <row r="380" spans="1:26" ht="11.2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</row>
    <row r="381" spans="1:26" ht="11.2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</row>
    <row r="382" spans="1:26" ht="11.2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</row>
    <row r="383" spans="1:26" ht="11.2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</row>
    <row r="384" spans="1:26" ht="11.2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</row>
    <row r="385" spans="1:26" ht="11.2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</row>
    <row r="386" spans="1:26" ht="11.2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</row>
    <row r="387" spans="1:26" ht="11.2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</row>
    <row r="388" spans="1:26" ht="11.2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</row>
    <row r="389" spans="1:26" ht="11.2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</row>
    <row r="390" spans="1:26" ht="11.2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</row>
    <row r="391" spans="1:26" ht="11.2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</row>
    <row r="392" spans="1:26" ht="11.2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</row>
    <row r="393" spans="1:26" ht="11.2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</row>
    <row r="394" spans="1:26" ht="11.2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</row>
    <row r="395" spans="1:26" ht="11.2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</row>
    <row r="396" spans="1:26" ht="11.2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</row>
    <row r="397" spans="1:26" ht="11.2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</row>
    <row r="398" spans="1:26" ht="11.2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</row>
    <row r="399" spans="1:26" ht="11.2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</row>
    <row r="400" spans="1:26" ht="11.2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</row>
    <row r="401" spans="1:26" ht="11.2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</row>
    <row r="402" spans="1:26" ht="11.2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</row>
    <row r="403" spans="1:26" ht="11.2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</row>
    <row r="404" spans="1:26" ht="11.2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</row>
    <row r="405" spans="1:26" ht="11.2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</row>
    <row r="406" spans="1:26" ht="11.2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</row>
    <row r="407" spans="1:26" ht="11.2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</row>
    <row r="408" spans="1:26" ht="11.2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</row>
    <row r="409" spans="1:26" ht="11.2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</row>
    <row r="410" spans="1:26" ht="11.2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</row>
    <row r="411" spans="1:26" ht="11.2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</row>
    <row r="412" spans="1:26" ht="11.2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</row>
    <row r="413" spans="1:26" ht="11.2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</row>
    <row r="414" spans="1:26" ht="11.2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</row>
    <row r="415" spans="1:26" ht="11.2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</row>
    <row r="416" spans="1:26" ht="11.2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</row>
    <row r="417" spans="1:26" ht="11.2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</row>
    <row r="418" spans="1:26" ht="11.2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</row>
    <row r="419" spans="1:26" ht="11.2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</row>
    <row r="420" spans="1:26" ht="11.2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</row>
    <row r="421" spans="1:26" ht="11.2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</row>
    <row r="422" spans="1:26" ht="11.2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</row>
    <row r="423" spans="1:26" ht="11.2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</row>
    <row r="424" spans="1:26" ht="11.2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</row>
    <row r="425" spans="1:26" ht="11.2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</row>
    <row r="426" spans="1:26" ht="11.2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</row>
    <row r="427" spans="1:26" ht="11.2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</row>
    <row r="428" spans="1:26" ht="11.2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</row>
    <row r="429" spans="1:26" ht="11.2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</row>
    <row r="430" spans="1:26" ht="11.2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</row>
    <row r="431" spans="1:26" ht="11.2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</row>
    <row r="432" spans="1:26" ht="11.2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</row>
    <row r="433" spans="1:26" ht="11.2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</row>
    <row r="434" spans="1:26" ht="11.2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</row>
    <row r="435" spans="1:26" ht="11.2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</row>
    <row r="436" spans="1:26" ht="11.2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</row>
    <row r="437" spans="1:26" ht="11.2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</row>
    <row r="438" spans="1:26" ht="11.2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</row>
    <row r="439" spans="1:26" ht="11.2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</row>
    <row r="440" spans="1:26" ht="11.2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</row>
    <row r="441" spans="1:26" ht="11.2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</row>
    <row r="442" spans="1:26" ht="11.2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ht="11.2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ht="11.2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ht="11.2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ht="11.2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ht="11.2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ht="11.2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ht="11.2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ht="11.2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ht="11.2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ht="11.2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ht="11.2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ht="11.2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ht="11.2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ht="11.2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  <row r="457" spans="1:26" ht="11.2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</row>
    <row r="458" spans="1:26" ht="11.2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</row>
    <row r="459" spans="1:26" ht="11.2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</row>
    <row r="460" spans="1:26" ht="11.2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</row>
    <row r="461" spans="1:26" ht="11.2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</row>
    <row r="462" spans="1:26" ht="11.2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</row>
    <row r="463" spans="1:26" ht="11.2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</row>
    <row r="464" spans="1:26" ht="11.2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</row>
    <row r="465" spans="1:26" ht="11.2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</row>
    <row r="466" spans="1:26" ht="11.2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</row>
    <row r="467" spans="1:26" ht="11.2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</row>
    <row r="468" spans="1:26" ht="11.2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</row>
    <row r="469" spans="1:26" ht="11.2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</row>
    <row r="470" spans="1:26" ht="11.2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</row>
    <row r="471" spans="1:26" ht="11.2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</row>
    <row r="472" spans="1:26" ht="11.2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</row>
    <row r="473" spans="1:26" ht="11.2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</row>
    <row r="474" spans="1:26" ht="11.2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</row>
    <row r="475" spans="1:26" ht="11.2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</row>
    <row r="476" spans="1:26" ht="11.2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</row>
    <row r="477" spans="1:26" ht="11.2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</row>
    <row r="478" spans="1:26" ht="11.2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</row>
    <row r="479" spans="1:26" ht="11.2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</row>
    <row r="480" spans="1:26" ht="11.2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</row>
    <row r="481" spans="1:26" ht="11.2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</row>
    <row r="482" spans="1:26" ht="11.2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</row>
    <row r="483" spans="1:26" ht="11.2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</row>
    <row r="484" spans="1:26" ht="11.2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</row>
    <row r="485" spans="1:26" ht="11.2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</row>
    <row r="486" spans="1:26" ht="11.2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</row>
    <row r="487" spans="1:26" ht="11.2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</row>
    <row r="488" spans="1:26" ht="11.2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</row>
    <row r="489" spans="1:26" ht="11.2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</row>
    <row r="490" spans="1:26" ht="11.2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</row>
    <row r="491" spans="1:26" ht="11.2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</row>
    <row r="492" spans="1:26" ht="11.2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</row>
    <row r="493" spans="1:26" ht="11.2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</row>
    <row r="494" spans="1:26" ht="11.2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</row>
    <row r="495" spans="1:26" ht="11.2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</row>
    <row r="496" spans="1:26" ht="11.2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</row>
    <row r="497" spans="1:26" ht="11.2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</row>
    <row r="498" spans="1:26" ht="11.2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</row>
    <row r="499" spans="1:26" ht="11.2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</row>
    <row r="500" spans="1:26" ht="11.2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</row>
    <row r="501" spans="1:26" ht="11.2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</row>
    <row r="502" spans="1:26" ht="11.2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</row>
    <row r="503" spans="1:26" ht="11.2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</row>
    <row r="504" spans="1:26" ht="11.2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</row>
    <row r="505" spans="1:26" ht="11.2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</row>
    <row r="506" spans="1:26" ht="11.2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</row>
    <row r="507" spans="1:26" ht="11.2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</row>
    <row r="508" spans="1:26" ht="11.2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</row>
    <row r="509" spans="1:26" ht="11.2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</row>
    <row r="510" spans="1:26" ht="11.2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</row>
    <row r="511" spans="1:26" ht="11.2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</row>
    <row r="512" spans="1:26" ht="11.2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</row>
    <row r="513" spans="1:26" ht="11.2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</row>
    <row r="514" spans="1:26" ht="11.2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</row>
    <row r="515" spans="1:26" ht="11.2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</row>
    <row r="516" spans="1:26" ht="11.2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</row>
    <row r="517" spans="1:26" ht="11.2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</row>
    <row r="518" spans="1:26" ht="11.2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</row>
    <row r="519" spans="1:26" ht="11.2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</row>
    <row r="520" spans="1:26" ht="11.2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</row>
    <row r="521" spans="1:26" ht="11.2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</row>
    <row r="522" spans="1:26" ht="11.2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</row>
    <row r="523" spans="1:26" ht="11.2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</row>
    <row r="524" spans="1:26" ht="11.2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</row>
    <row r="525" spans="1:26" ht="11.2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</row>
    <row r="526" spans="1:26" ht="11.2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</row>
    <row r="527" spans="1:26" ht="11.2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</row>
    <row r="528" spans="1:26" ht="11.2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</row>
    <row r="529" spans="1:26" ht="11.2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</row>
    <row r="530" spans="1:26" ht="11.2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</row>
    <row r="531" spans="1:26" ht="11.2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</row>
    <row r="532" spans="1:26" ht="11.2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</row>
    <row r="533" spans="1:26" ht="11.2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</row>
    <row r="534" spans="1:26" ht="11.2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</row>
    <row r="535" spans="1:26" ht="11.2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</row>
    <row r="536" spans="1:26" ht="11.2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</row>
    <row r="537" spans="1:26" ht="11.2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</row>
    <row r="538" spans="1:26" ht="11.2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</row>
    <row r="539" spans="1:26" ht="11.2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</row>
    <row r="540" spans="1:26" ht="11.2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</row>
    <row r="541" spans="1:26" ht="11.2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</row>
    <row r="542" spans="1:26" ht="11.2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</row>
    <row r="543" spans="1:26" ht="11.2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</row>
    <row r="544" spans="1:26" ht="11.2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</row>
    <row r="545" spans="1:26" ht="11.2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</row>
    <row r="546" spans="1:26" ht="11.2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</row>
    <row r="547" spans="1:26" ht="11.2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</row>
    <row r="548" spans="1:26" ht="11.2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</row>
    <row r="549" spans="1:26" ht="11.2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</row>
    <row r="550" spans="1:26" ht="11.2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</row>
    <row r="551" spans="1:26" ht="11.2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</row>
    <row r="552" spans="1:26" ht="11.2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</row>
    <row r="553" spans="1:26" ht="11.2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</row>
    <row r="554" spans="1:26" ht="11.2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</row>
    <row r="555" spans="1:26" ht="11.2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</row>
    <row r="556" spans="1:26" ht="11.2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</row>
    <row r="557" spans="1:26" ht="11.2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</row>
    <row r="558" spans="1:26" ht="11.2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</row>
    <row r="559" spans="1:26" ht="11.2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</row>
    <row r="560" spans="1:26" ht="11.2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</row>
    <row r="561" spans="1:26" ht="11.2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</row>
    <row r="562" spans="1:26" ht="11.2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</row>
    <row r="563" spans="1:26" ht="11.2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</row>
    <row r="564" spans="1:26" ht="11.2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</row>
    <row r="565" spans="1:26" ht="11.2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</row>
    <row r="566" spans="1:26" ht="11.2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</row>
    <row r="567" spans="1:26" ht="11.2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</row>
    <row r="568" spans="1:26" ht="11.2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</row>
    <row r="569" spans="1:26" ht="11.2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</row>
    <row r="570" spans="1:26" ht="11.2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</row>
    <row r="571" spans="1:26" ht="11.2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</row>
    <row r="572" spans="1:26" ht="11.2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</row>
    <row r="573" spans="1:26" ht="11.2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</row>
    <row r="574" spans="1:26" ht="11.2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</row>
    <row r="575" spans="1:26" ht="11.2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</row>
    <row r="576" spans="1:26" ht="11.2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</row>
    <row r="577" spans="1:26" ht="11.2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</row>
    <row r="578" spans="1:26" ht="11.2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</row>
    <row r="579" spans="1:26" ht="11.2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</row>
    <row r="580" spans="1:26" ht="11.2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</row>
    <row r="581" spans="1:26" ht="11.2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</row>
    <row r="582" spans="1:26" ht="11.2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</row>
    <row r="583" spans="1:26" ht="11.2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</row>
    <row r="584" spans="1:26" ht="11.2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</row>
    <row r="585" spans="1:26" ht="11.2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</row>
    <row r="586" spans="1:26" ht="11.2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</row>
    <row r="587" spans="1:26" ht="11.2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</row>
    <row r="588" spans="1:26" ht="11.2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</row>
    <row r="589" spans="1:26" ht="11.2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</row>
    <row r="590" spans="1:26" ht="11.2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</row>
    <row r="591" spans="1:26" ht="11.2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</row>
    <row r="592" spans="1:26" ht="11.2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</row>
    <row r="593" spans="1:26" ht="11.2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</row>
    <row r="594" spans="1:26" ht="11.2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</row>
    <row r="595" spans="1:26" ht="11.2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</row>
    <row r="596" spans="1:26" ht="11.2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</row>
    <row r="597" spans="1:26" ht="11.2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</row>
    <row r="598" spans="1:26" ht="11.2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</row>
    <row r="599" spans="1:26" ht="11.2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</row>
    <row r="600" spans="1:26" ht="11.2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</row>
    <row r="601" spans="1:26" ht="11.2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</row>
    <row r="602" spans="1:26" ht="11.2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</row>
    <row r="603" spans="1:26" ht="11.2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</row>
    <row r="604" spans="1:26" ht="11.2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</row>
    <row r="605" spans="1:26" ht="11.2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</row>
    <row r="606" spans="1:26" ht="11.2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</row>
    <row r="607" spans="1:26" ht="11.2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</row>
    <row r="608" spans="1:26" ht="11.2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</row>
    <row r="609" spans="1:26" ht="11.2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</row>
    <row r="610" spans="1:26" ht="11.2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</row>
    <row r="611" spans="1:26" ht="11.2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</row>
    <row r="612" spans="1:26" ht="11.2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</row>
    <row r="613" spans="1:26" ht="11.25" customHeight="1" x14ac:dyDescent="0.2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</row>
    <row r="614" spans="1:26" ht="11.25" customHeight="1" x14ac:dyDescent="0.2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</row>
    <row r="615" spans="1:26" ht="11.25" customHeight="1" x14ac:dyDescent="0.2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</row>
    <row r="616" spans="1:26" ht="11.25" customHeight="1" x14ac:dyDescent="0.2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</row>
    <row r="617" spans="1:26" ht="11.25" customHeight="1" x14ac:dyDescent="0.2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</row>
    <row r="618" spans="1:26" ht="11.25" customHeight="1" x14ac:dyDescent="0.2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</row>
    <row r="619" spans="1:26" ht="11.25" customHeight="1" x14ac:dyDescent="0.2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</row>
    <row r="620" spans="1:26" ht="11.25" customHeight="1" x14ac:dyDescent="0.2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</row>
    <row r="621" spans="1:26" ht="11.25" customHeight="1" x14ac:dyDescent="0.2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</row>
    <row r="622" spans="1:26" ht="11.25" customHeight="1" x14ac:dyDescent="0.2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</row>
    <row r="623" spans="1:26" ht="11.25" customHeight="1" x14ac:dyDescent="0.2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</row>
    <row r="624" spans="1:26" ht="11.25" customHeight="1" x14ac:dyDescent="0.2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</row>
    <row r="625" spans="1:26" ht="11.25" customHeight="1" x14ac:dyDescent="0.2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</row>
    <row r="626" spans="1:26" ht="11.25" customHeight="1" x14ac:dyDescent="0.2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</row>
    <row r="627" spans="1:26" ht="11.25" customHeight="1" x14ac:dyDescent="0.2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</row>
    <row r="628" spans="1:26" ht="11.25" customHeight="1" x14ac:dyDescent="0.2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</row>
    <row r="629" spans="1:26" ht="11.25" customHeight="1" x14ac:dyDescent="0.2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</row>
    <row r="630" spans="1:26" ht="11.25" customHeight="1" x14ac:dyDescent="0.2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</row>
    <row r="631" spans="1:26" ht="11.25" customHeight="1" x14ac:dyDescent="0.2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</row>
    <row r="632" spans="1:26" ht="11.25" customHeight="1" x14ac:dyDescent="0.2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</row>
    <row r="633" spans="1:26" ht="11.25" customHeight="1" x14ac:dyDescent="0.2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</row>
    <row r="634" spans="1:26" ht="11.25" customHeight="1" x14ac:dyDescent="0.2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</row>
    <row r="635" spans="1:26" ht="11.25" customHeight="1" x14ac:dyDescent="0.2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</row>
    <row r="636" spans="1:26" ht="11.25" customHeight="1" x14ac:dyDescent="0.2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</row>
    <row r="637" spans="1:26" ht="11.25" customHeight="1" x14ac:dyDescent="0.2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</row>
    <row r="638" spans="1:26" ht="11.25" customHeight="1" x14ac:dyDescent="0.2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</row>
    <row r="639" spans="1:26" ht="11.25" customHeight="1" x14ac:dyDescent="0.2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</row>
    <row r="640" spans="1:26" ht="11.25" customHeight="1" x14ac:dyDescent="0.2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</row>
    <row r="641" spans="1:26" ht="11.25" customHeight="1" x14ac:dyDescent="0.2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</row>
    <row r="642" spans="1:26" ht="11.25" customHeight="1" x14ac:dyDescent="0.2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</row>
    <row r="643" spans="1:26" ht="11.25" customHeight="1" x14ac:dyDescent="0.2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</row>
    <row r="644" spans="1:26" ht="11.25" customHeight="1" x14ac:dyDescent="0.2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</row>
    <row r="645" spans="1:26" ht="11.25" customHeight="1" x14ac:dyDescent="0.2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</row>
    <row r="646" spans="1:26" ht="11.25" customHeight="1" x14ac:dyDescent="0.2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</row>
    <row r="647" spans="1:26" ht="11.25" customHeight="1" x14ac:dyDescent="0.2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</row>
    <row r="648" spans="1:26" ht="11.25" customHeight="1" x14ac:dyDescent="0.2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</row>
    <row r="649" spans="1:26" ht="11.25" customHeight="1" x14ac:dyDescent="0.2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</row>
    <row r="650" spans="1:26" ht="11.25" customHeight="1" x14ac:dyDescent="0.2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</row>
    <row r="651" spans="1:26" ht="11.25" customHeight="1" x14ac:dyDescent="0.2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</row>
    <row r="652" spans="1:26" ht="11.25" customHeight="1" x14ac:dyDescent="0.2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</row>
    <row r="653" spans="1:26" ht="11.25" customHeight="1" x14ac:dyDescent="0.2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</row>
    <row r="654" spans="1:26" ht="11.25" customHeight="1" x14ac:dyDescent="0.2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</row>
    <row r="655" spans="1:26" ht="11.25" customHeight="1" x14ac:dyDescent="0.2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</row>
    <row r="656" spans="1:26" ht="11.25" customHeight="1" x14ac:dyDescent="0.2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</row>
    <row r="657" spans="1:26" ht="11.25" customHeight="1" x14ac:dyDescent="0.2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</row>
    <row r="658" spans="1:26" ht="11.25" customHeight="1" x14ac:dyDescent="0.2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</row>
    <row r="659" spans="1:26" ht="11.25" customHeight="1" x14ac:dyDescent="0.2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</row>
    <row r="660" spans="1:26" ht="11.25" customHeight="1" x14ac:dyDescent="0.2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</row>
    <row r="661" spans="1:26" ht="11.25" customHeight="1" x14ac:dyDescent="0.2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</row>
    <row r="662" spans="1:26" ht="11.25" customHeight="1" x14ac:dyDescent="0.2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</row>
    <row r="663" spans="1:26" ht="11.25" customHeight="1" x14ac:dyDescent="0.2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</row>
    <row r="664" spans="1:26" ht="11.25" customHeight="1" x14ac:dyDescent="0.2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</row>
    <row r="665" spans="1:26" ht="11.25" customHeight="1" x14ac:dyDescent="0.2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</row>
    <row r="666" spans="1:26" ht="11.25" customHeight="1" x14ac:dyDescent="0.2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</row>
    <row r="667" spans="1:26" ht="11.25" customHeight="1" x14ac:dyDescent="0.2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</row>
    <row r="668" spans="1:26" ht="11.25" customHeight="1" x14ac:dyDescent="0.2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</row>
    <row r="669" spans="1:26" ht="11.25" customHeight="1" x14ac:dyDescent="0.2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</row>
    <row r="670" spans="1:26" ht="11.25" customHeight="1" x14ac:dyDescent="0.2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</row>
    <row r="671" spans="1:26" ht="11.25" customHeight="1" x14ac:dyDescent="0.2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</row>
    <row r="672" spans="1:26" ht="11.25" customHeight="1" x14ac:dyDescent="0.2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</row>
    <row r="673" spans="1:26" ht="11.25" customHeight="1" x14ac:dyDescent="0.2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</row>
    <row r="674" spans="1:26" ht="11.25" customHeight="1" x14ac:dyDescent="0.2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</row>
    <row r="675" spans="1:26" ht="11.25" customHeight="1" x14ac:dyDescent="0.2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</row>
    <row r="676" spans="1:26" ht="11.25" customHeight="1" x14ac:dyDescent="0.2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</row>
    <row r="677" spans="1:26" ht="11.25" customHeight="1" x14ac:dyDescent="0.2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</row>
    <row r="678" spans="1:26" ht="11.25" customHeight="1" x14ac:dyDescent="0.2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</row>
    <row r="679" spans="1:26" ht="11.25" customHeight="1" x14ac:dyDescent="0.2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</row>
    <row r="680" spans="1:26" ht="11.25" customHeight="1" x14ac:dyDescent="0.2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</row>
    <row r="681" spans="1:26" ht="11.25" customHeight="1" x14ac:dyDescent="0.2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</row>
    <row r="682" spans="1:26" ht="11.25" customHeight="1" x14ac:dyDescent="0.2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</row>
    <row r="683" spans="1:26" ht="11.25" customHeight="1" x14ac:dyDescent="0.2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</row>
    <row r="684" spans="1:26" ht="11.25" customHeight="1" x14ac:dyDescent="0.2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</row>
    <row r="685" spans="1:26" ht="11.25" customHeight="1" x14ac:dyDescent="0.2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</row>
    <row r="686" spans="1:26" ht="11.25" customHeight="1" x14ac:dyDescent="0.2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</row>
    <row r="687" spans="1:26" ht="11.25" customHeight="1" x14ac:dyDescent="0.2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</row>
    <row r="688" spans="1:26" ht="11.25" customHeight="1" x14ac:dyDescent="0.2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</row>
    <row r="689" spans="1:26" ht="11.25" customHeight="1" x14ac:dyDescent="0.2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</row>
    <row r="690" spans="1:26" ht="11.25" customHeight="1" x14ac:dyDescent="0.2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</row>
    <row r="691" spans="1:26" ht="11.25" customHeight="1" x14ac:dyDescent="0.2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</row>
    <row r="692" spans="1:26" ht="11.25" customHeight="1" x14ac:dyDescent="0.2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</row>
    <row r="693" spans="1:26" ht="11.25" customHeight="1" x14ac:dyDescent="0.2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</row>
    <row r="694" spans="1:26" ht="11.25" customHeight="1" x14ac:dyDescent="0.2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</row>
    <row r="695" spans="1:26" ht="11.25" customHeight="1" x14ac:dyDescent="0.2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</row>
    <row r="696" spans="1:26" ht="11.25" customHeight="1" x14ac:dyDescent="0.2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</row>
    <row r="697" spans="1:26" ht="11.25" customHeight="1" x14ac:dyDescent="0.2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</row>
    <row r="698" spans="1:26" ht="11.25" customHeight="1" x14ac:dyDescent="0.2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</row>
    <row r="699" spans="1:26" ht="11.25" customHeight="1" x14ac:dyDescent="0.2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</row>
    <row r="700" spans="1:26" ht="11.25" customHeight="1" x14ac:dyDescent="0.2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</row>
    <row r="701" spans="1:26" ht="11.25" customHeight="1" x14ac:dyDescent="0.2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</row>
    <row r="702" spans="1:26" ht="11.25" customHeight="1" x14ac:dyDescent="0.2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</row>
    <row r="703" spans="1:26" ht="11.25" customHeight="1" x14ac:dyDescent="0.2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</row>
    <row r="704" spans="1:26" ht="11.25" customHeight="1" x14ac:dyDescent="0.2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</row>
    <row r="705" spans="1:26" ht="11.25" customHeight="1" x14ac:dyDescent="0.2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</row>
    <row r="706" spans="1:26" ht="11.25" customHeight="1" x14ac:dyDescent="0.2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</row>
    <row r="707" spans="1:26" ht="11.25" customHeight="1" x14ac:dyDescent="0.2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</row>
    <row r="708" spans="1:26" ht="11.25" customHeight="1" x14ac:dyDescent="0.2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</row>
    <row r="709" spans="1:26" ht="11.25" customHeight="1" x14ac:dyDescent="0.2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</row>
    <row r="710" spans="1:26" ht="11.25" customHeight="1" x14ac:dyDescent="0.2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</row>
    <row r="711" spans="1:26" ht="11.25" customHeight="1" x14ac:dyDescent="0.2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</row>
    <row r="712" spans="1:26" ht="11.25" customHeight="1" x14ac:dyDescent="0.2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</row>
    <row r="713" spans="1:26" ht="11.25" customHeight="1" x14ac:dyDescent="0.2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</row>
    <row r="714" spans="1:26" ht="11.25" customHeight="1" x14ac:dyDescent="0.2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</row>
    <row r="715" spans="1:26" ht="11.25" customHeight="1" x14ac:dyDescent="0.2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</row>
    <row r="716" spans="1:26" ht="11.25" customHeight="1" x14ac:dyDescent="0.2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</row>
    <row r="717" spans="1:26" ht="11.25" customHeight="1" x14ac:dyDescent="0.2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</row>
    <row r="718" spans="1:26" ht="11.25" customHeight="1" x14ac:dyDescent="0.2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</row>
    <row r="719" spans="1:26" ht="11.25" customHeight="1" x14ac:dyDescent="0.2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</row>
    <row r="720" spans="1:26" ht="11.25" customHeight="1" x14ac:dyDescent="0.2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</row>
    <row r="721" spans="1:26" ht="11.25" customHeight="1" x14ac:dyDescent="0.2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</row>
    <row r="722" spans="1:26" ht="11.25" customHeight="1" x14ac:dyDescent="0.2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</row>
    <row r="723" spans="1:26" ht="11.25" customHeight="1" x14ac:dyDescent="0.2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</row>
    <row r="724" spans="1:26" ht="11.25" customHeight="1" x14ac:dyDescent="0.2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</row>
    <row r="725" spans="1:26" ht="11.25" customHeight="1" x14ac:dyDescent="0.2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</row>
    <row r="726" spans="1:26" ht="11.25" customHeight="1" x14ac:dyDescent="0.2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</row>
    <row r="727" spans="1:26" ht="11.25" customHeight="1" x14ac:dyDescent="0.2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</row>
    <row r="728" spans="1:26" ht="11.25" customHeight="1" x14ac:dyDescent="0.2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</row>
    <row r="729" spans="1:26" ht="11.25" customHeight="1" x14ac:dyDescent="0.2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</row>
    <row r="730" spans="1:26" ht="11.25" customHeight="1" x14ac:dyDescent="0.2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</row>
    <row r="731" spans="1:26" ht="11.25" customHeight="1" x14ac:dyDescent="0.2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</row>
    <row r="732" spans="1:26" ht="11.25" customHeight="1" x14ac:dyDescent="0.2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</row>
    <row r="733" spans="1:26" ht="11.25" customHeight="1" x14ac:dyDescent="0.2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</row>
    <row r="734" spans="1:26" ht="11.25" customHeight="1" x14ac:dyDescent="0.2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</row>
    <row r="735" spans="1:26" ht="11.25" customHeight="1" x14ac:dyDescent="0.2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</row>
    <row r="736" spans="1:26" ht="11.25" customHeight="1" x14ac:dyDescent="0.2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</row>
    <row r="737" spans="1:26" ht="11.25" customHeight="1" x14ac:dyDescent="0.2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</row>
    <row r="738" spans="1:26" ht="11.25" customHeight="1" x14ac:dyDescent="0.2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</row>
    <row r="739" spans="1:26" ht="11.25" customHeight="1" x14ac:dyDescent="0.2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</row>
    <row r="740" spans="1:26" ht="11.25" customHeight="1" x14ac:dyDescent="0.2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</row>
    <row r="741" spans="1:26" ht="11.25" customHeight="1" x14ac:dyDescent="0.2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</row>
    <row r="742" spans="1:26" ht="11.25" customHeight="1" x14ac:dyDescent="0.2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</row>
    <row r="743" spans="1:26" ht="11.25" customHeight="1" x14ac:dyDescent="0.2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</row>
    <row r="744" spans="1:26" ht="11.25" customHeight="1" x14ac:dyDescent="0.2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</row>
    <row r="745" spans="1:26" ht="11.25" customHeight="1" x14ac:dyDescent="0.2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</row>
    <row r="746" spans="1:26" ht="11.25" customHeight="1" x14ac:dyDescent="0.2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</row>
    <row r="747" spans="1:26" ht="11.25" customHeight="1" x14ac:dyDescent="0.2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</row>
    <row r="748" spans="1:26" ht="11.25" customHeight="1" x14ac:dyDescent="0.2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</row>
    <row r="749" spans="1:26" ht="11.25" customHeight="1" x14ac:dyDescent="0.2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</row>
    <row r="750" spans="1:26" ht="11.25" customHeight="1" x14ac:dyDescent="0.2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</row>
    <row r="751" spans="1:26" ht="11.25" customHeight="1" x14ac:dyDescent="0.2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</row>
    <row r="752" spans="1:26" ht="11.25" customHeight="1" x14ac:dyDescent="0.2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</row>
    <row r="753" spans="1:26" ht="11.25" customHeight="1" x14ac:dyDescent="0.2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</row>
    <row r="754" spans="1:26" ht="11.25" customHeight="1" x14ac:dyDescent="0.2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</row>
    <row r="755" spans="1:26" ht="11.25" customHeight="1" x14ac:dyDescent="0.2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</row>
    <row r="756" spans="1:26" ht="11.25" customHeight="1" x14ac:dyDescent="0.2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</row>
    <row r="757" spans="1:26" ht="11.25" customHeight="1" x14ac:dyDescent="0.2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</row>
    <row r="758" spans="1:26" ht="11.25" customHeight="1" x14ac:dyDescent="0.2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</row>
    <row r="759" spans="1:26" ht="11.25" customHeight="1" x14ac:dyDescent="0.2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</row>
    <row r="760" spans="1:26" ht="11.25" customHeight="1" x14ac:dyDescent="0.2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</row>
    <row r="761" spans="1:26" ht="11.25" customHeight="1" x14ac:dyDescent="0.2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</row>
    <row r="762" spans="1:26" ht="11.25" customHeight="1" x14ac:dyDescent="0.2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</row>
    <row r="763" spans="1:26" ht="11.25" customHeight="1" x14ac:dyDescent="0.2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</row>
    <row r="764" spans="1:26" ht="11.25" customHeight="1" x14ac:dyDescent="0.2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</row>
    <row r="765" spans="1:26" ht="11.25" customHeight="1" x14ac:dyDescent="0.2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</row>
    <row r="766" spans="1:26" ht="11.25" customHeight="1" x14ac:dyDescent="0.2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</row>
    <row r="767" spans="1:26" ht="11.25" customHeight="1" x14ac:dyDescent="0.2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</row>
    <row r="768" spans="1:26" ht="11.25" customHeight="1" x14ac:dyDescent="0.2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</row>
    <row r="769" spans="1:26" ht="11.25" customHeight="1" x14ac:dyDescent="0.2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</row>
    <row r="770" spans="1:26" ht="11.25" customHeight="1" x14ac:dyDescent="0.2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</row>
    <row r="771" spans="1:26" ht="11.25" customHeight="1" x14ac:dyDescent="0.2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</row>
    <row r="772" spans="1:26" ht="11.25" customHeight="1" x14ac:dyDescent="0.2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</row>
    <row r="773" spans="1:26" ht="11.25" customHeight="1" x14ac:dyDescent="0.2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</row>
    <row r="774" spans="1:26" ht="11.25" customHeight="1" x14ac:dyDescent="0.2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</row>
    <row r="775" spans="1:26" ht="11.25" customHeight="1" x14ac:dyDescent="0.2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</row>
    <row r="776" spans="1:26" ht="11.25" customHeight="1" x14ac:dyDescent="0.2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</row>
    <row r="777" spans="1:26" ht="11.25" customHeight="1" x14ac:dyDescent="0.2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</row>
    <row r="778" spans="1:26" ht="11.25" customHeight="1" x14ac:dyDescent="0.2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</row>
    <row r="779" spans="1:26" ht="11.25" customHeight="1" x14ac:dyDescent="0.2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</row>
    <row r="780" spans="1:26" ht="11.25" customHeight="1" x14ac:dyDescent="0.2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</row>
    <row r="781" spans="1:26" ht="11.25" customHeight="1" x14ac:dyDescent="0.2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</row>
    <row r="782" spans="1:26" ht="11.25" customHeight="1" x14ac:dyDescent="0.2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</row>
    <row r="783" spans="1:26" ht="11.25" customHeight="1" x14ac:dyDescent="0.2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</row>
    <row r="784" spans="1:26" ht="11.25" customHeight="1" x14ac:dyDescent="0.2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</row>
    <row r="785" spans="1:26" ht="11.25" customHeight="1" x14ac:dyDescent="0.2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</row>
    <row r="786" spans="1:26" ht="11.25" customHeight="1" x14ac:dyDescent="0.2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</row>
    <row r="787" spans="1:26" ht="11.25" customHeight="1" x14ac:dyDescent="0.2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</row>
    <row r="788" spans="1:26" ht="11.25" customHeight="1" x14ac:dyDescent="0.2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</row>
    <row r="789" spans="1:26" ht="11.25" customHeight="1" x14ac:dyDescent="0.2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</row>
    <row r="790" spans="1:26" ht="11.25" customHeight="1" x14ac:dyDescent="0.2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</row>
    <row r="791" spans="1:26" ht="11.25" customHeight="1" x14ac:dyDescent="0.2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</row>
    <row r="792" spans="1:26" ht="11.25" customHeight="1" x14ac:dyDescent="0.2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</row>
    <row r="793" spans="1:26" ht="11.25" customHeight="1" x14ac:dyDescent="0.2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</row>
    <row r="794" spans="1:26" ht="11.25" customHeight="1" x14ac:dyDescent="0.2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</row>
    <row r="795" spans="1:26" ht="11.25" customHeight="1" x14ac:dyDescent="0.2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</row>
    <row r="796" spans="1:26" ht="11.25" customHeight="1" x14ac:dyDescent="0.2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</row>
    <row r="797" spans="1:26" ht="11.25" customHeight="1" x14ac:dyDescent="0.2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</row>
    <row r="798" spans="1:26" ht="11.25" customHeight="1" x14ac:dyDescent="0.2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</row>
    <row r="799" spans="1:26" ht="11.25" customHeight="1" x14ac:dyDescent="0.2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</row>
    <row r="800" spans="1:26" ht="11.25" customHeight="1" x14ac:dyDescent="0.2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</row>
    <row r="801" spans="1:26" ht="11.25" customHeight="1" x14ac:dyDescent="0.2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</row>
    <row r="802" spans="1:26" ht="11.25" customHeight="1" x14ac:dyDescent="0.2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</row>
    <row r="803" spans="1:26" ht="11.25" customHeight="1" x14ac:dyDescent="0.2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</row>
    <row r="804" spans="1:26" ht="11.25" customHeight="1" x14ac:dyDescent="0.2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</row>
    <row r="805" spans="1:26" ht="11.25" customHeight="1" x14ac:dyDescent="0.2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</row>
    <row r="806" spans="1:26" ht="11.25" customHeight="1" x14ac:dyDescent="0.2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</row>
    <row r="807" spans="1:26" ht="11.25" customHeight="1" x14ac:dyDescent="0.2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</row>
    <row r="808" spans="1:26" ht="11.25" customHeight="1" x14ac:dyDescent="0.2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</row>
    <row r="809" spans="1:26" ht="11.25" customHeight="1" x14ac:dyDescent="0.2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</row>
    <row r="810" spans="1:26" ht="11.25" customHeight="1" x14ac:dyDescent="0.2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</row>
    <row r="811" spans="1:26" ht="11.25" customHeight="1" x14ac:dyDescent="0.2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</row>
    <row r="812" spans="1:26" ht="11.25" customHeight="1" x14ac:dyDescent="0.2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</row>
    <row r="813" spans="1:26" ht="11.25" customHeight="1" x14ac:dyDescent="0.2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</row>
    <row r="814" spans="1:26" ht="11.25" customHeight="1" x14ac:dyDescent="0.2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</row>
    <row r="815" spans="1:26" ht="11.25" customHeight="1" x14ac:dyDescent="0.2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</row>
    <row r="816" spans="1:26" ht="11.25" customHeight="1" x14ac:dyDescent="0.2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</row>
    <row r="817" spans="1:26" ht="11.25" customHeight="1" x14ac:dyDescent="0.2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</row>
    <row r="818" spans="1:26" ht="11.25" customHeight="1" x14ac:dyDescent="0.2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</row>
    <row r="819" spans="1:26" ht="11.25" customHeight="1" x14ac:dyDescent="0.2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</row>
    <row r="820" spans="1:26" ht="11.25" customHeight="1" x14ac:dyDescent="0.2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</row>
    <row r="821" spans="1:26" ht="11.25" customHeight="1" x14ac:dyDescent="0.2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</row>
    <row r="822" spans="1:26" ht="11.25" customHeight="1" x14ac:dyDescent="0.2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</row>
    <row r="823" spans="1:26" ht="11.25" customHeight="1" x14ac:dyDescent="0.2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</row>
    <row r="824" spans="1:26" ht="11.25" customHeight="1" x14ac:dyDescent="0.2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</row>
    <row r="825" spans="1:26" ht="11.25" customHeight="1" x14ac:dyDescent="0.2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</row>
    <row r="826" spans="1:26" ht="11.25" customHeight="1" x14ac:dyDescent="0.2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</row>
    <row r="827" spans="1:26" ht="11.25" customHeight="1" x14ac:dyDescent="0.2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</row>
    <row r="828" spans="1:26" ht="11.25" customHeight="1" x14ac:dyDescent="0.2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</row>
    <row r="829" spans="1:26" ht="11.25" customHeight="1" x14ac:dyDescent="0.2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</row>
    <row r="830" spans="1:26" ht="11.25" customHeight="1" x14ac:dyDescent="0.2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</row>
    <row r="831" spans="1:26" ht="11.25" customHeight="1" x14ac:dyDescent="0.2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</row>
    <row r="832" spans="1:26" ht="11.25" customHeight="1" x14ac:dyDescent="0.2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</row>
    <row r="833" spans="1:26" ht="11.25" customHeight="1" x14ac:dyDescent="0.2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</row>
    <row r="834" spans="1:26" ht="11.25" customHeight="1" x14ac:dyDescent="0.2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</row>
    <row r="835" spans="1:26" ht="11.25" customHeight="1" x14ac:dyDescent="0.2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</row>
    <row r="836" spans="1:26" ht="11.25" customHeight="1" x14ac:dyDescent="0.2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</row>
    <row r="837" spans="1:26" ht="11.25" customHeight="1" x14ac:dyDescent="0.2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</row>
    <row r="838" spans="1:26" ht="11.25" customHeight="1" x14ac:dyDescent="0.2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</row>
    <row r="839" spans="1:26" ht="11.25" customHeight="1" x14ac:dyDescent="0.2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</row>
    <row r="840" spans="1:26" ht="11.25" customHeight="1" x14ac:dyDescent="0.2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</row>
    <row r="841" spans="1:26" ht="11.25" customHeight="1" x14ac:dyDescent="0.2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</row>
    <row r="842" spans="1:26" ht="11.25" customHeight="1" x14ac:dyDescent="0.2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</row>
    <row r="843" spans="1:26" ht="11.25" customHeight="1" x14ac:dyDescent="0.2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</row>
    <row r="844" spans="1:26" ht="11.25" customHeight="1" x14ac:dyDescent="0.2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</row>
    <row r="845" spans="1:26" ht="11.25" customHeight="1" x14ac:dyDescent="0.2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</row>
    <row r="846" spans="1:26" ht="11.25" customHeight="1" x14ac:dyDescent="0.2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</row>
    <row r="847" spans="1:26" ht="11.25" customHeight="1" x14ac:dyDescent="0.2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</row>
    <row r="848" spans="1:26" ht="11.25" customHeight="1" x14ac:dyDescent="0.2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</row>
    <row r="849" spans="1:26" ht="11.25" customHeight="1" x14ac:dyDescent="0.2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</row>
    <row r="850" spans="1:26" ht="11.25" customHeight="1" x14ac:dyDescent="0.2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</row>
    <row r="851" spans="1:26" ht="11.25" customHeight="1" x14ac:dyDescent="0.2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</row>
    <row r="852" spans="1:26" ht="11.25" customHeight="1" x14ac:dyDescent="0.2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</row>
    <row r="853" spans="1:26" ht="11.25" customHeight="1" x14ac:dyDescent="0.2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</row>
    <row r="854" spans="1:26" ht="11.25" customHeight="1" x14ac:dyDescent="0.2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</row>
    <row r="855" spans="1:26" ht="11.25" customHeight="1" x14ac:dyDescent="0.2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</row>
    <row r="856" spans="1:26" ht="11.25" customHeight="1" x14ac:dyDescent="0.2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</row>
    <row r="857" spans="1:26" ht="11.25" customHeight="1" x14ac:dyDescent="0.2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</row>
    <row r="858" spans="1:26" ht="11.25" customHeight="1" x14ac:dyDescent="0.2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</row>
    <row r="859" spans="1:26" ht="11.25" customHeight="1" x14ac:dyDescent="0.2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</row>
    <row r="860" spans="1:26" ht="11.25" customHeight="1" x14ac:dyDescent="0.2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</row>
    <row r="861" spans="1:26" ht="11.25" customHeight="1" x14ac:dyDescent="0.2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</row>
    <row r="862" spans="1:26" ht="11.25" customHeight="1" x14ac:dyDescent="0.2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</row>
    <row r="863" spans="1:26" ht="11.25" customHeight="1" x14ac:dyDescent="0.2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</row>
    <row r="864" spans="1:26" ht="11.25" customHeight="1" x14ac:dyDescent="0.2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</row>
    <row r="865" spans="1:26" ht="11.25" customHeight="1" x14ac:dyDescent="0.2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</row>
    <row r="866" spans="1:26" ht="11.25" customHeight="1" x14ac:dyDescent="0.2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</row>
    <row r="867" spans="1:26" ht="11.25" customHeight="1" x14ac:dyDescent="0.2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</row>
    <row r="868" spans="1:26" ht="11.25" customHeight="1" x14ac:dyDescent="0.2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</row>
    <row r="869" spans="1:26" ht="11.25" customHeight="1" x14ac:dyDescent="0.2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</row>
    <row r="870" spans="1:26" ht="11.25" customHeight="1" x14ac:dyDescent="0.2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</row>
    <row r="871" spans="1:26" ht="11.25" customHeight="1" x14ac:dyDescent="0.2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</row>
    <row r="872" spans="1:26" ht="11.25" customHeight="1" x14ac:dyDescent="0.2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</row>
    <row r="873" spans="1:26" ht="11.25" customHeight="1" x14ac:dyDescent="0.2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</row>
    <row r="874" spans="1:26" ht="11.25" customHeight="1" x14ac:dyDescent="0.2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</row>
    <row r="875" spans="1:26" ht="11.25" customHeight="1" x14ac:dyDescent="0.2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</row>
    <row r="876" spans="1:26" ht="11.25" customHeight="1" x14ac:dyDescent="0.2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</row>
    <row r="877" spans="1:26" ht="11.25" customHeight="1" x14ac:dyDescent="0.2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</row>
    <row r="878" spans="1:26" ht="11.25" customHeight="1" x14ac:dyDescent="0.2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</row>
    <row r="879" spans="1:26" ht="11.25" customHeight="1" x14ac:dyDescent="0.2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</row>
    <row r="880" spans="1:26" ht="11.25" customHeight="1" x14ac:dyDescent="0.2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</row>
    <row r="881" spans="1:26" ht="11.25" customHeight="1" x14ac:dyDescent="0.2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</row>
    <row r="882" spans="1:26" ht="11.25" customHeight="1" x14ac:dyDescent="0.2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</row>
    <row r="883" spans="1:26" ht="11.25" customHeight="1" x14ac:dyDescent="0.2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</row>
    <row r="884" spans="1:26" ht="11.25" customHeight="1" x14ac:dyDescent="0.2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</row>
    <row r="885" spans="1:26" ht="11.25" customHeight="1" x14ac:dyDescent="0.2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</row>
    <row r="886" spans="1:26" ht="11.25" customHeight="1" x14ac:dyDescent="0.2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</row>
    <row r="887" spans="1:26" ht="11.25" customHeight="1" x14ac:dyDescent="0.2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</row>
    <row r="888" spans="1:26" ht="11.25" customHeight="1" x14ac:dyDescent="0.2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</row>
    <row r="889" spans="1:26" ht="11.25" customHeight="1" x14ac:dyDescent="0.2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</row>
    <row r="890" spans="1:26" ht="11.25" customHeight="1" x14ac:dyDescent="0.2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</row>
    <row r="891" spans="1:26" ht="11.25" customHeight="1" x14ac:dyDescent="0.2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</row>
    <row r="892" spans="1:26" ht="11.25" customHeight="1" x14ac:dyDescent="0.2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</row>
    <row r="893" spans="1:26" ht="11.25" customHeight="1" x14ac:dyDescent="0.2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</row>
    <row r="894" spans="1:26" ht="11.25" customHeight="1" x14ac:dyDescent="0.2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</row>
    <row r="895" spans="1:26" ht="11.25" customHeight="1" x14ac:dyDescent="0.2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</row>
    <row r="896" spans="1:26" ht="11.25" customHeight="1" x14ac:dyDescent="0.2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</row>
    <row r="897" spans="1:26" ht="11.25" customHeight="1" x14ac:dyDescent="0.2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</row>
    <row r="898" spans="1:26" ht="11.25" customHeight="1" x14ac:dyDescent="0.2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</row>
    <row r="899" spans="1:26" ht="11.25" customHeight="1" x14ac:dyDescent="0.2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</row>
    <row r="900" spans="1:26" ht="11.25" customHeight="1" x14ac:dyDescent="0.2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</row>
    <row r="901" spans="1:26" ht="11.25" customHeight="1" x14ac:dyDescent="0.2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</row>
    <row r="902" spans="1:26" ht="11.25" customHeight="1" x14ac:dyDescent="0.2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</row>
    <row r="903" spans="1:26" ht="11.25" customHeight="1" x14ac:dyDescent="0.2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</row>
    <row r="904" spans="1:26" ht="11.25" customHeight="1" x14ac:dyDescent="0.2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</row>
    <row r="905" spans="1:26" ht="11.25" customHeight="1" x14ac:dyDescent="0.2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</row>
    <row r="906" spans="1:26" ht="11.25" customHeight="1" x14ac:dyDescent="0.2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</row>
    <row r="907" spans="1:26" ht="11.25" customHeight="1" x14ac:dyDescent="0.2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</row>
    <row r="908" spans="1:26" ht="11.25" customHeight="1" x14ac:dyDescent="0.2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</row>
    <row r="909" spans="1:26" ht="11.25" customHeight="1" x14ac:dyDescent="0.2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</row>
    <row r="910" spans="1:26" ht="11.25" customHeight="1" x14ac:dyDescent="0.2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</row>
    <row r="911" spans="1:26" ht="11.25" customHeight="1" x14ac:dyDescent="0.2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</row>
    <row r="912" spans="1:26" ht="11.25" customHeight="1" x14ac:dyDescent="0.2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</row>
    <row r="913" spans="1:26" ht="11.25" customHeight="1" x14ac:dyDescent="0.2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</row>
    <row r="914" spans="1:26" ht="11.25" customHeight="1" x14ac:dyDescent="0.2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</row>
    <row r="915" spans="1:26" ht="11.25" customHeight="1" x14ac:dyDescent="0.2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</row>
    <row r="916" spans="1:26" ht="11.25" customHeight="1" x14ac:dyDescent="0.2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</row>
    <row r="917" spans="1:26" ht="11.25" customHeight="1" x14ac:dyDescent="0.2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</row>
    <row r="918" spans="1:26" ht="11.25" customHeight="1" x14ac:dyDescent="0.2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</row>
    <row r="919" spans="1:26" ht="11.25" customHeight="1" x14ac:dyDescent="0.2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</row>
    <row r="920" spans="1:26" ht="11.25" customHeight="1" x14ac:dyDescent="0.2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</row>
    <row r="921" spans="1:26" ht="11.25" customHeight="1" x14ac:dyDescent="0.2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</row>
    <row r="922" spans="1:26" ht="11.25" customHeight="1" x14ac:dyDescent="0.2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</row>
    <row r="923" spans="1:26" ht="11.25" customHeight="1" x14ac:dyDescent="0.2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</row>
    <row r="924" spans="1:26" ht="11.25" customHeight="1" x14ac:dyDescent="0.2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</row>
    <row r="925" spans="1:26" ht="11.25" customHeight="1" x14ac:dyDescent="0.2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</row>
    <row r="926" spans="1:26" ht="11.25" customHeight="1" x14ac:dyDescent="0.2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</row>
    <row r="927" spans="1:26" ht="11.25" customHeight="1" x14ac:dyDescent="0.2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</row>
    <row r="928" spans="1:26" ht="11.25" customHeight="1" x14ac:dyDescent="0.2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</row>
    <row r="929" spans="1:26" ht="11.25" customHeight="1" x14ac:dyDescent="0.2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</row>
    <row r="930" spans="1:26" ht="11.25" customHeight="1" x14ac:dyDescent="0.2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</row>
    <row r="931" spans="1:26" ht="11.25" customHeight="1" x14ac:dyDescent="0.2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</row>
    <row r="932" spans="1:26" ht="11.25" customHeight="1" x14ac:dyDescent="0.2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</row>
    <row r="933" spans="1:26" ht="11.25" customHeight="1" x14ac:dyDescent="0.2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</row>
    <row r="934" spans="1:26" ht="11.25" customHeight="1" x14ac:dyDescent="0.2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</row>
    <row r="935" spans="1:26" ht="11.25" customHeight="1" x14ac:dyDescent="0.2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</row>
    <row r="936" spans="1:26" ht="11.25" customHeight="1" x14ac:dyDescent="0.2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</row>
    <row r="937" spans="1:26" ht="11.25" customHeight="1" x14ac:dyDescent="0.2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</row>
    <row r="938" spans="1:26" ht="11.25" customHeight="1" x14ac:dyDescent="0.2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</row>
    <row r="939" spans="1:26" ht="11.25" customHeight="1" x14ac:dyDescent="0.2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</row>
    <row r="940" spans="1:26" ht="11.25" customHeight="1" x14ac:dyDescent="0.2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</row>
    <row r="941" spans="1:26" ht="11.25" customHeight="1" x14ac:dyDescent="0.2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</row>
    <row r="942" spans="1:26" ht="11.25" customHeight="1" x14ac:dyDescent="0.2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</row>
    <row r="943" spans="1:26" ht="11.25" customHeight="1" x14ac:dyDescent="0.2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</row>
    <row r="944" spans="1:26" ht="11.25" customHeight="1" x14ac:dyDescent="0.2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</row>
    <row r="945" spans="1:26" ht="11.25" customHeight="1" x14ac:dyDescent="0.2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</row>
    <row r="946" spans="1:26" ht="11.25" customHeight="1" x14ac:dyDescent="0.2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</row>
    <row r="947" spans="1:26" ht="11.25" customHeight="1" x14ac:dyDescent="0.2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</row>
    <row r="948" spans="1:26" ht="11.25" customHeight="1" x14ac:dyDescent="0.2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</row>
    <row r="949" spans="1:26" ht="11.25" customHeight="1" x14ac:dyDescent="0.2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</row>
    <row r="950" spans="1:26" ht="11.25" customHeight="1" x14ac:dyDescent="0.2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</row>
    <row r="951" spans="1:26" ht="11.25" customHeight="1" x14ac:dyDescent="0.2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</row>
    <row r="952" spans="1:26" ht="11.25" customHeight="1" x14ac:dyDescent="0.2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</row>
    <row r="953" spans="1:26" ht="11.25" customHeight="1" x14ac:dyDescent="0.2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</row>
    <row r="954" spans="1:26" ht="11.25" customHeight="1" x14ac:dyDescent="0.2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</row>
    <row r="955" spans="1:26" ht="11.25" customHeight="1" x14ac:dyDescent="0.2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</row>
    <row r="956" spans="1:26" ht="11.25" customHeight="1" x14ac:dyDescent="0.2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</row>
    <row r="957" spans="1:26" ht="11.25" customHeight="1" x14ac:dyDescent="0.2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</row>
    <row r="958" spans="1:26" ht="11.25" customHeight="1" x14ac:dyDescent="0.2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</row>
    <row r="959" spans="1:26" ht="11.25" customHeight="1" x14ac:dyDescent="0.2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</row>
    <row r="960" spans="1:26" ht="11.25" customHeight="1" x14ac:dyDescent="0.2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</row>
    <row r="961" spans="1:26" ht="11.25" customHeight="1" x14ac:dyDescent="0.2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</row>
    <row r="962" spans="1:26" ht="11.25" customHeight="1" x14ac:dyDescent="0.2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</row>
    <row r="963" spans="1:26" ht="11.25" customHeight="1" x14ac:dyDescent="0.2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</row>
    <row r="964" spans="1:26" ht="11.25" customHeight="1" x14ac:dyDescent="0.2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</row>
    <row r="965" spans="1:26" ht="11.25" customHeight="1" x14ac:dyDescent="0.2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</row>
    <row r="966" spans="1:26" ht="11.25" customHeight="1" x14ac:dyDescent="0.2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</row>
    <row r="967" spans="1:26" ht="11.25" customHeight="1" x14ac:dyDescent="0.2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</row>
    <row r="968" spans="1:26" ht="11.25" customHeight="1" x14ac:dyDescent="0.2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</row>
    <row r="969" spans="1:26" ht="11.25" customHeight="1" x14ac:dyDescent="0.2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</row>
    <row r="970" spans="1:26" ht="11.25" customHeight="1" x14ac:dyDescent="0.2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</row>
    <row r="971" spans="1:26" ht="11.25" customHeight="1" x14ac:dyDescent="0.2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</row>
    <row r="972" spans="1:26" ht="11.25" customHeight="1" x14ac:dyDescent="0.2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</row>
    <row r="973" spans="1:26" ht="11.25" customHeight="1" x14ac:dyDescent="0.2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</row>
    <row r="974" spans="1:26" ht="11.25" customHeight="1" x14ac:dyDescent="0.2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</row>
    <row r="975" spans="1:26" ht="11.25" customHeight="1" x14ac:dyDescent="0.2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</row>
    <row r="976" spans="1:26" ht="11.25" customHeight="1" x14ac:dyDescent="0.2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</row>
    <row r="977" spans="1:26" ht="11.25" customHeight="1" x14ac:dyDescent="0.2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</row>
    <row r="978" spans="1:26" ht="11.25" customHeight="1" x14ac:dyDescent="0.2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</row>
    <row r="979" spans="1:26" ht="11.25" customHeight="1" x14ac:dyDescent="0.2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</row>
    <row r="980" spans="1:26" ht="11.25" customHeight="1" x14ac:dyDescent="0.2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</row>
    <row r="981" spans="1:26" ht="11.25" customHeight="1" x14ac:dyDescent="0.2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</row>
    <row r="982" spans="1:26" ht="11.25" customHeight="1" x14ac:dyDescent="0.2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</row>
    <row r="983" spans="1:26" ht="11.25" customHeight="1" x14ac:dyDescent="0.2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</row>
    <row r="984" spans="1:26" ht="11.25" customHeight="1" x14ac:dyDescent="0.2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</row>
    <row r="985" spans="1:26" ht="11.25" customHeight="1" x14ac:dyDescent="0.2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</row>
    <row r="986" spans="1:26" ht="11.25" customHeight="1" x14ac:dyDescent="0.2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</row>
    <row r="987" spans="1:26" ht="11.25" customHeight="1" x14ac:dyDescent="0.2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</row>
    <row r="988" spans="1:26" ht="11.25" customHeight="1" x14ac:dyDescent="0.2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</row>
    <row r="989" spans="1:26" ht="11.25" customHeight="1" x14ac:dyDescent="0.2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</row>
    <row r="990" spans="1:26" ht="11.25" customHeight="1" x14ac:dyDescent="0.2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</row>
    <row r="991" spans="1:26" ht="11.25" customHeight="1" x14ac:dyDescent="0.2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</row>
    <row r="992" spans="1:26" ht="11.25" customHeight="1" x14ac:dyDescent="0.2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</row>
    <row r="993" spans="1:26" ht="11.25" customHeight="1" x14ac:dyDescent="0.2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</row>
    <row r="994" spans="1:26" ht="11.25" customHeight="1" x14ac:dyDescent="0.2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</row>
  </sheetData>
  <mergeCells count="4">
    <mergeCell ref="A1:Q1"/>
    <mergeCell ref="K2:M2"/>
    <mergeCell ref="N2:O2"/>
    <mergeCell ref="P2:Q2"/>
  </mergeCells>
  <pageMargins left="0.7" right="0.7" top="0.75" bottom="0.75" header="0" footer="0"/>
  <pageSetup scale="42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tabColor rgb="FF92D050"/>
  </sheetPr>
  <dimension ref="A1:W104"/>
  <sheetViews>
    <sheetView showGridLines="0" topLeftCell="B4" zoomScale="94" zoomScaleNormal="94" workbookViewId="0">
      <selection activeCell="E8" sqref="E8"/>
    </sheetView>
  </sheetViews>
  <sheetFormatPr baseColWidth="10" defaultColWidth="12" defaultRowHeight="11.25" x14ac:dyDescent="0.2"/>
  <cols>
    <col min="1" max="1" width="22.33203125" customWidth="1"/>
    <col min="2" max="2" width="17" style="17" customWidth="1"/>
    <col min="3" max="3" width="37" style="17" bestFit="1" customWidth="1"/>
    <col min="4" max="4" width="37" style="17" customWidth="1"/>
    <col min="5" max="5" width="21.5" style="17" customWidth="1"/>
    <col min="6" max="12" width="17" style="17" customWidth="1"/>
    <col min="13" max="13" width="44.1640625" style="17" customWidth="1"/>
    <col min="14" max="14" width="32.5" style="17" customWidth="1"/>
    <col min="15" max="15" width="23.1640625" style="17" customWidth="1"/>
    <col min="16" max="16" width="29" style="17" customWidth="1"/>
    <col min="17" max="17" width="38" style="17" customWidth="1"/>
    <col min="18" max="20" width="12" style="17"/>
    <col min="21" max="22" width="14.5" style="17" customWidth="1"/>
    <col min="23" max="23" width="14.5" customWidth="1"/>
  </cols>
  <sheetData>
    <row r="1" spans="1:23" ht="60" customHeight="1" x14ac:dyDescent="0.2">
      <c r="A1" s="38" t="s">
        <v>975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</row>
    <row r="2" spans="1:23" ht="20.100000000000001" customHeight="1" x14ac:dyDescent="0.2">
      <c r="A2" s="566" t="s">
        <v>750</v>
      </c>
      <c r="B2" s="566"/>
      <c r="C2" s="566"/>
      <c r="D2" s="566"/>
      <c r="E2" s="566"/>
      <c r="F2" s="568" t="s">
        <v>751</v>
      </c>
      <c r="G2" s="568"/>
      <c r="H2" s="568"/>
      <c r="I2" s="568"/>
      <c r="J2" s="568"/>
      <c r="K2" s="571" t="s">
        <v>752</v>
      </c>
      <c r="L2" s="571"/>
      <c r="M2" s="571"/>
      <c r="N2" s="573" t="s">
        <v>753</v>
      </c>
      <c r="O2" s="573"/>
      <c r="P2" s="573"/>
      <c r="Q2" s="573"/>
      <c r="R2" s="573"/>
      <c r="S2" s="573"/>
      <c r="T2" s="573"/>
      <c r="U2" s="575" t="s">
        <v>754</v>
      </c>
      <c r="V2" s="575"/>
      <c r="W2" s="575"/>
    </row>
    <row r="3" spans="1:23" ht="48" customHeight="1" x14ac:dyDescent="0.2">
      <c r="A3" s="567" t="s">
        <v>755</v>
      </c>
      <c r="B3" s="567" t="s">
        <v>756</v>
      </c>
      <c r="C3" s="567" t="s">
        <v>757</v>
      </c>
      <c r="D3" s="567" t="s">
        <v>758</v>
      </c>
      <c r="E3" s="567" t="s">
        <v>759</v>
      </c>
      <c r="F3" s="569" t="s">
        <v>760</v>
      </c>
      <c r="G3" s="569" t="s">
        <v>136</v>
      </c>
      <c r="H3" s="569" t="s">
        <v>761</v>
      </c>
      <c r="I3" s="570" t="s">
        <v>762</v>
      </c>
      <c r="J3" s="570" t="s">
        <v>763</v>
      </c>
      <c r="K3" s="572" t="s">
        <v>764</v>
      </c>
      <c r="L3" s="572" t="s">
        <v>765</v>
      </c>
      <c r="M3" s="572" t="s">
        <v>766</v>
      </c>
      <c r="N3" s="574" t="s">
        <v>767</v>
      </c>
      <c r="O3" s="574" t="s">
        <v>768</v>
      </c>
      <c r="P3" s="574" t="s">
        <v>769</v>
      </c>
      <c r="Q3" s="574" t="s">
        <v>770</v>
      </c>
      <c r="R3" s="574" t="s">
        <v>771</v>
      </c>
      <c r="S3" s="574" t="s">
        <v>772</v>
      </c>
      <c r="T3" s="574" t="s">
        <v>773</v>
      </c>
      <c r="U3" s="576" t="s">
        <v>774</v>
      </c>
      <c r="V3" s="577" t="s">
        <v>775</v>
      </c>
      <c r="W3" s="577" t="s">
        <v>776</v>
      </c>
    </row>
    <row r="4" spans="1:23" ht="90" x14ac:dyDescent="0.25">
      <c r="A4" s="606" t="s">
        <v>972</v>
      </c>
      <c r="B4" s="607" t="s">
        <v>973</v>
      </c>
      <c r="C4" s="603" t="s">
        <v>938</v>
      </c>
      <c r="D4" s="614" t="s">
        <v>220</v>
      </c>
      <c r="E4" s="607" t="s">
        <v>954</v>
      </c>
      <c r="F4" s="608">
        <v>2467872.16</v>
      </c>
      <c r="G4" s="608">
        <v>2467872.16</v>
      </c>
      <c r="H4" s="608">
        <v>1490032.79</v>
      </c>
      <c r="I4" s="608">
        <v>1490032.79</v>
      </c>
      <c r="J4" s="608">
        <v>1490032.79</v>
      </c>
      <c r="K4" s="195" t="s">
        <v>955</v>
      </c>
      <c r="L4" s="602">
        <v>2</v>
      </c>
      <c r="M4" s="612" t="s">
        <v>939</v>
      </c>
      <c r="N4" s="616" t="s">
        <v>940</v>
      </c>
      <c r="O4" s="602">
        <v>2</v>
      </c>
      <c r="P4" s="617" t="s">
        <v>958</v>
      </c>
      <c r="Q4" s="609" t="s">
        <v>960</v>
      </c>
      <c r="R4" s="610">
        <v>25000</v>
      </c>
      <c r="S4" s="610">
        <v>90000</v>
      </c>
      <c r="T4" s="610">
        <v>90000</v>
      </c>
      <c r="U4" s="610">
        <f>+T4/S4</f>
        <v>1</v>
      </c>
      <c r="V4" s="611">
        <f>+U4</f>
        <v>1</v>
      </c>
      <c r="W4" s="195" t="s">
        <v>956</v>
      </c>
    </row>
    <row r="5" spans="1:23" ht="45" customHeight="1" x14ac:dyDescent="0.25">
      <c r="A5" s="606" t="s">
        <v>972</v>
      </c>
      <c r="B5" s="607" t="s">
        <v>973</v>
      </c>
      <c r="C5" s="603" t="s">
        <v>938</v>
      </c>
      <c r="D5" s="614" t="s">
        <v>220</v>
      </c>
      <c r="E5" s="607" t="s">
        <v>954</v>
      </c>
      <c r="F5" s="608"/>
      <c r="G5" s="608"/>
      <c r="H5" s="608"/>
      <c r="I5" s="608"/>
      <c r="J5" s="608"/>
      <c r="K5" s="195" t="s">
        <v>981</v>
      </c>
      <c r="L5" s="602"/>
      <c r="M5" s="612" t="s">
        <v>941</v>
      </c>
      <c r="N5" s="616" t="s">
        <v>942</v>
      </c>
      <c r="O5" s="602"/>
      <c r="P5" s="617" t="s">
        <v>959</v>
      </c>
      <c r="Q5" s="609" t="s">
        <v>961</v>
      </c>
      <c r="R5" s="610">
        <v>2</v>
      </c>
      <c r="S5" s="610">
        <v>2</v>
      </c>
      <c r="T5" s="610">
        <v>2</v>
      </c>
      <c r="U5" s="610">
        <f t="shared" ref="U5:U8" si="0">+T5/S5</f>
        <v>1</v>
      </c>
      <c r="V5" s="611">
        <f t="shared" ref="V5:V14" si="1">+U5</f>
        <v>1</v>
      </c>
      <c r="W5" s="195" t="s">
        <v>957</v>
      </c>
    </row>
    <row r="6" spans="1:23" ht="90" x14ac:dyDescent="0.25">
      <c r="A6" s="606" t="s">
        <v>972</v>
      </c>
      <c r="B6" s="607" t="s">
        <v>973</v>
      </c>
      <c r="C6" s="603" t="s">
        <v>938</v>
      </c>
      <c r="D6" s="614" t="s">
        <v>220</v>
      </c>
      <c r="E6" s="607" t="s">
        <v>954</v>
      </c>
      <c r="F6" s="608">
        <v>4003492.36</v>
      </c>
      <c r="G6" s="608">
        <v>4003492.36</v>
      </c>
      <c r="H6" s="608">
        <v>1840815.04</v>
      </c>
      <c r="I6" s="608">
        <v>1840815.04</v>
      </c>
      <c r="J6" s="608">
        <v>1840815.04</v>
      </c>
      <c r="K6" s="195" t="s">
        <v>955</v>
      </c>
      <c r="L6" s="602">
        <v>2</v>
      </c>
      <c r="M6" s="604" t="s">
        <v>943</v>
      </c>
      <c r="N6" s="616" t="s">
        <v>940</v>
      </c>
      <c r="O6" s="602">
        <v>2</v>
      </c>
      <c r="P6" s="617" t="s">
        <v>958</v>
      </c>
      <c r="Q6" s="609" t="s">
        <v>960</v>
      </c>
      <c r="R6" s="610">
        <v>35000</v>
      </c>
      <c r="S6" s="610">
        <v>105000</v>
      </c>
      <c r="T6" s="610">
        <v>105003</v>
      </c>
      <c r="U6" s="610">
        <f t="shared" si="0"/>
        <v>1.0000285714285715</v>
      </c>
      <c r="V6" s="611">
        <f t="shared" si="1"/>
        <v>1.0000285714285715</v>
      </c>
      <c r="W6" s="195" t="s">
        <v>956</v>
      </c>
    </row>
    <row r="7" spans="1:23" ht="45" x14ac:dyDescent="0.2">
      <c r="A7" s="606" t="s">
        <v>972</v>
      </c>
      <c r="B7" s="607" t="s">
        <v>973</v>
      </c>
      <c r="C7" s="603" t="s">
        <v>938</v>
      </c>
      <c r="D7" s="614" t="s">
        <v>220</v>
      </c>
      <c r="E7" s="607" t="s">
        <v>954</v>
      </c>
      <c r="F7" s="608"/>
      <c r="G7" s="608"/>
      <c r="H7" s="608"/>
      <c r="I7" s="608"/>
      <c r="J7" s="608"/>
      <c r="K7" s="195" t="s">
        <v>981</v>
      </c>
      <c r="L7" s="602"/>
      <c r="M7" s="605" t="s">
        <v>944</v>
      </c>
      <c r="N7" s="616" t="s">
        <v>942</v>
      </c>
      <c r="O7" s="602"/>
      <c r="P7" s="617" t="s">
        <v>959</v>
      </c>
      <c r="Q7" s="609" t="s">
        <v>961</v>
      </c>
      <c r="R7" s="610">
        <v>2</v>
      </c>
      <c r="S7" s="610">
        <v>2</v>
      </c>
      <c r="T7" s="610">
        <v>2</v>
      </c>
      <c r="U7" s="610">
        <f t="shared" si="0"/>
        <v>1</v>
      </c>
      <c r="V7" s="611">
        <f t="shared" si="1"/>
        <v>1</v>
      </c>
      <c r="W7" s="195" t="s">
        <v>957</v>
      </c>
    </row>
    <row r="8" spans="1:23" ht="75" customHeight="1" x14ac:dyDescent="0.25">
      <c r="A8" s="606" t="s">
        <v>972</v>
      </c>
      <c r="B8" s="607" t="s">
        <v>973</v>
      </c>
      <c r="C8" s="603" t="s">
        <v>938</v>
      </c>
      <c r="D8" s="614" t="s">
        <v>220</v>
      </c>
      <c r="E8" s="607" t="s">
        <v>954</v>
      </c>
      <c r="F8" s="608">
        <v>3465828.68</v>
      </c>
      <c r="G8" s="608">
        <v>3465828.68</v>
      </c>
      <c r="H8" s="608">
        <v>1724825.71</v>
      </c>
      <c r="I8" s="608">
        <v>1724825.71</v>
      </c>
      <c r="J8" s="608">
        <v>1724825.71</v>
      </c>
      <c r="K8" s="195" t="s">
        <v>955</v>
      </c>
      <c r="L8" s="602">
        <v>2</v>
      </c>
      <c r="M8" s="604" t="s">
        <v>945</v>
      </c>
      <c r="N8" s="616" t="s">
        <v>940</v>
      </c>
      <c r="O8" s="602">
        <v>2</v>
      </c>
      <c r="P8" s="617" t="s">
        <v>958</v>
      </c>
      <c r="Q8" s="609" t="s">
        <v>960</v>
      </c>
      <c r="R8" s="610">
        <v>25000</v>
      </c>
      <c r="S8" s="610">
        <v>95000</v>
      </c>
      <c r="T8" s="610">
        <v>95002</v>
      </c>
      <c r="U8" s="610">
        <f t="shared" si="0"/>
        <v>1.0000210526315789</v>
      </c>
      <c r="V8" s="611">
        <f t="shared" si="1"/>
        <v>1.0000210526315789</v>
      </c>
      <c r="W8" s="195" t="s">
        <v>956</v>
      </c>
    </row>
    <row r="9" spans="1:23" ht="30" x14ac:dyDescent="0.25">
      <c r="A9" s="606" t="s">
        <v>972</v>
      </c>
      <c r="B9" s="607" t="s">
        <v>973</v>
      </c>
      <c r="C9" s="603" t="s">
        <v>938</v>
      </c>
      <c r="D9" s="614" t="s">
        <v>220</v>
      </c>
      <c r="E9" s="607" t="s">
        <v>954</v>
      </c>
      <c r="F9" s="608"/>
      <c r="G9" s="608"/>
      <c r="H9" s="608"/>
      <c r="I9" s="608"/>
      <c r="J9" s="608"/>
      <c r="K9" s="195" t="s">
        <v>981</v>
      </c>
      <c r="L9" s="602"/>
      <c r="M9" s="604" t="s">
        <v>946</v>
      </c>
      <c r="N9" s="616" t="s">
        <v>947</v>
      </c>
      <c r="O9" s="602"/>
      <c r="P9" s="617" t="s">
        <v>959</v>
      </c>
      <c r="Q9" s="609" t="s">
        <v>961</v>
      </c>
      <c r="R9" s="610">
        <v>2</v>
      </c>
      <c r="S9" s="610">
        <v>2</v>
      </c>
      <c r="T9" s="610">
        <v>2</v>
      </c>
      <c r="U9" s="610">
        <f t="shared" ref="U9:U14" si="2">+T9/S9</f>
        <v>1</v>
      </c>
      <c r="V9" s="611">
        <f t="shared" si="1"/>
        <v>1</v>
      </c>
      <c r="W9" s="195" t="s">
        <v>957</v>
      </c>
    </row>
    <row r="10" spans="1:23" ht="90" x14ac:dyDescent="0.25">
      <c r="A10" s="606" t="s">
        <v>972</v>
      </c>
      <c r="B10" s="607" t="s">
        <v>973</v>
      </c>
      <c r="C10" s="603" t="s">
        <v>938</v>
      </c>
      <c r="D10" s="614" t="s">
        <v>220</v>
      </c>
      <c r="E10" s="607" t="s">
        <v>954</v>
      </c>
      <c r="F10" s="608">
        <v>4140450.76</v>
      </c>
      <c r="G10" s="608">
        <v>4140450.76</v>
      </c>
      <c r="H10" s="608">
        <v>2122503.54</v>
      </c>
      <c r="I10" s="608">
        <v>2122503.54</v>
      </c>
      <c r="J10" s="608">
        <v>2122503.54</v>
      </c>
      <c r="K10" s="195" t="s">
        <v>955</v>
      </c>
      <c r="L10" s="602">
        <v>2</v>
      </c>
      <c r="M10" s="604" t="s">
        <v>948</v>
      </c>
      <c r="N10" s="616" t="s">
        <v>949</v>
      </c>
      <c r="O10" s="602">
        <v>2</v>
      </c>
      <c r="P10" s="617" t="s">
        <v>958</v>
      </c>
      <c r="Q10" s="609" t="s">
        <v>960</v>
      </c>
      <c r="R10" s="610">
        <v>15000</v>
      </c>
      <c r="S10" s="610">
        <v>80000</v>
      </c>
      <c r="T10" s="610">
        <v>80755</v>
      </c>
      <c r="U10" s="610">
        <f t="shared" si="2"/>
        <v>1.0094375</v>
      </c>
      <c r="V10" s="611">
        <f t="shared" si="1"/>
        <v>1.0094375</v>
      </c>
      <c r="W10" s="195" t="s">
        <v>956</v>
      </c>
    </row>
    <row r="11" spans="1:23" ht="30" x14ac:dyDescent="0.25">
      <c r="A11" s="606" t="s">
        <v>972</v>
      </c>
      <c r="B11" s="607" t="s">
        <v>973</v>
      </c>
      <c r="C11" s="603" t="s">
        <v>938</v>
      </c>
      <c r="D11" s="614" t="s">
        <v>220</v>
      </c>
      <c r="E11" s="607" t="s">
        <v>954</v>
      </c>
      <c r="F11" s="608"/>
      <c r="G11" s="608"/>
      <c r="H11" s="608"/>
      <c r="I11" s="608"/>
      <c r="J11" s="608"/>
      <c r="K11" s="195" t="s">
        <v>981</v>
      </c>
      <c r="L11" s="602"/>
      <c r="M11" s="604" t="s">
        <v>950</v>
      </c>
      <c r="N11" s="616" t="s">
        <v>942</v>
      </c>
      <c r="O11" s="602"/>
      <c r="P11" s="617" t="s">
        <v>959</v>
      </c>
      <c r="Q11" s="609" t="s">
        <v>961</v>
      </c>
      <c r="R11" s="610">
        <v>2</v>
      </c>
      <c r="S11" s="610">
        <v>2</v>
      </c>
      <c r="T11" s="610">
        <v>2</v>
      </c>
      <c r="U11" s="610">
        <f t="shared" si="2"/>
        <v>1</v>
      </c>
      <c r="V11" s="611">
        <f t="shared" si="1"/>
        <v>1</v>
      </c>
      <c r="W11" s="195" t="s">
        <v>957</v>
      </c>
    </row>
    <row r="12" spans="1:23" ht="30" customHeight="1" x14ac:dyDescent="0.25">
      <c r="A12" s="606" t="s">
        <v>972</v>
      </c>
      <c r="B12" s="607" t="s">
        <v>973</v>
      </c>
      <c r="C12" s="603" t="s">
        <v>938</v>
      </c>
      <c r="D12" s="614" t="s">
        <v>220</v>
      </c>
      <c r="E12" s="607" t="s">
        <v>954</v>
      </c>
      <c r="F12" s="608">
        <v>3830214.34</v>
      </c>
      <c r="G12" s="608">
        <v>3830214.34</v>
      </c>
      <c r="H12" s="608">
        <v>2745038.43</v>
      </c>
      <c r="I12" s="608">
        <v>2745038.43</v>
      </c>
      <c r="J12" s="608">
        <v>2745038.43</v>
      </c>
      <c r="K12" s="195" t="s">
        <v>981</v>
      </c>
      <c r="L12" s="615"/>
      <c r="M12" s="604" t="s">
        <v>951</v>
      </c>
      <c r="N12" s="616" t="s">
        <v>942</v>
      </c>
      <c r="O12" s="615"/>
      <c r="P12" s="617" t="s">
        <v>959</v>
      </c>
      <c r="Q12" s="609" t="s">
        <v>961</v>
      </c>
      <c r="R12" s="610">
        <v>2</v>
      </c>
      <c r="S12" s="610">
        <v>2</v>
      </c>
      <c r="T12" s="610">
        <v>2</v>
      </c>
      <c r="U12" s="610">
        <f t="shared" si="2"/>
        <v>1</v>
      </c>
      <c r="V12" s="611">
        <f t="shared" si="1"/>
        <v>1</v>
      </c>
      <c r="W12" s="195" t="s">
        <v>957</v>
      </c>
    </row>
    <row r="13" spans="1:23" ht="90" x14ac:dyDescent="0.25">
      <c r="A13" s="606" t="s">
        <v>972</v>
      </c>
      <c r="B13" s="607" t="s">
        <v>973</v>
      </c>
      <c r="C13" s="603" t="s">
        <v>938</v>
      </c>
      <c r="D13" s="614" t="s">
        <v>220</v>
      </c>
      <c r="E13" s="607" t="s">
        <v>954</v>
      </c>
      <c r="F13" s="608"/>
      <c r="G13" s="608"/>
      <c r="H13" s="608"/>
      <c r="I13" s="608"/>
      <c r="J13" s="608"/>
      <c r="K13" s="195" t="s">
        <v>955</v>
      </c>
      <c r="L13" s="602">
        <v>2</v>
      </c>
      <c r="M13" s="604" t="s">
        <v>952</v>
      </c>
      <c r="N13" s="616" t="s">
        <v>949</v>
      </c>
      <c r="O13" s="602">
        <v>2</v>
      </c>
      <c r="P13" s="617" t="s">
        <v>958</v>
      </c>
      <c r="Q13" s="609" t="s">
        <v>960</v>
      </c>
      <c r="R13" s="610">
        <v>15000</v>
      </c>
      <c r="S13" s="610">
        <v>45000</v>
      </c>
      <c r="T13" s="610">
        <v>46896</v>
      </c>
      <c r="U13" s="610">
        <f t="shared" si="2"/>
        <v>1.0421333333333334</v>
      </c>
      <c r="V13" s="611">
        <f t="shared" si="1"/>
        <v>1.0421333333333334</v>
      </c>
      <c r="W13" s="195" t="s">
        <v>956</v>
      </c>
    </row>
    <row r="14" spans="1:23" ht="45" customHeight="1" x14ac:dyDescent="0.2">
      <c r="A14" s="606" t="s">
        <v>972</v>
      </c>
      <c r="B14" s="607" t="s">
        <v>973</v>
      </c>
      <c r="C14" s="603" t="s">
        <v>938</v>
      </c>
      <c r="D14" s="614" t="s">
        <v>220</v>
      </c>
      <c r="E14" s="607" t="s">
        <v>954</v>
      </c>
      <c r="F14" s="608">
        <v>2220326.2599999998</v>
      </c>
      <c r="G14" s="608">
        <v>2220326.2599999998</v>
      </c>
      <c r="H14" s="608">
        <v>1259646.42</v>
      </c>
      <c r="I14" s="608">
        <v>1259646.42</v>
      </c>
      <c r="J14" s="608">
        <v>1259646.42</v>
      </c>
      <c r="K14" s="195" t="s">
        <v>981</v>
      </c>
      <c r="L14" s="195"/>
      <c r="M14" s="605" t="s">
        <v>953</v>
      </c>
      <c r="N14" s="616" t="s">
        <v>942</v>
      </c>
      <c r="O14" s="195"/>
      <c r="P14" s="617" t="s">
        <v>959</v>
      </c>
      <c r="Q14" s="609" t="s">
        <v>961</v>
      </c>
      <c r="R14" s="610">
        <v>2</v>
      </c>
      <c r="S14" s="610">
        <v>2</v>
      </c>
      <c r="T14" s="610">
        <v>2</v>
      </c>
      <c r="U14" s="610">
        <f t="shared" si="2"/>
        <v>1</v>
      </c>
      <c r="V14" s="611">
        <f t="shared" si="1"/>
        <v>1</v>
      </c>
      <c r="W14" s="195" t="s">
        <v>957</v>
      </c>
    </row>
    <row r="15" spans="1:23" ht="11.25" customHeight="1" x14ac:dyDescent="0.2">
      <c r="A15" s="58"/>
      <c r="B15" s="59"/>
      <c r="C15" s="58"/>
      <c r="D15" s="58"/>
      <c r="E15" s="59"/>
      <c r="F15" s="59"/>
      <c r="G15" s="59"/>
      <c r="H15" s="59"/>
      <c r="I15" s="59"/>
      <c r="J15" s="59"/>
      <c r="K15"/>
      <c r="L15"/>
      <c r="M15"/>
      <c r="N15"/>
      <c r="O15" s="195"/>
      <c r="P15" s="60"/>
      <c r="Q15" s="60"/>
    </row>
    <row r="16" spans="1:23" x14ac:dyDescent="0.2">
      <c r="A16" s="58"/>
      <c r="B16" s="59"/>
      <c r="C16" s="58"/>
      <c r="D16" s="58"/>
      <c r="E16" s="59"/>
      <c r="F16" s="59"/>
      <c r="G16" s="59"/>
      <c r="H16" s="59"/>
      <c r="I16" s="59"/>
      <c r="J16" s="59"/>
      <c r="K16"/>
      <c r="L16"/>
      <c r="M16"/>
      <c r="N16"/>
      <c r="O16"/>
      <c r="P16" s="60"/>
      <c r="Q16" s="60"/>
    </row>
    <row r="17" spans="1:17" x14ac:dyDescent="0.2">
      <c r="A17" s="210" t="s">
        <v>133</v>
      </c>
      <c r="B17" s="59"/>
      <c r="C17" s="58"/>
      <c r="D17" s="58"/>
      <c r="E17" s="59"/>
      <c r="F17" s="59"/>
      <c r="G17" s="59"/>
      <c r="H17" s="59"/>
      <c r="I17" s="59"/>
      <c r="J17" s="59"/>
      <c r="K17"/>
      <c r="L17"/>
      <c r="M17"/>
      <c r="N17"/>
      <c r="O17"/>
      <c r="P17" s="60"/>
      <c r="Q17" s="60"/>
    </row>
    <row r="18" spans="1:17" x14ac:dyDescent="0.2">
      <c r="A18" s="58"/>
      <c r="B18" s="59"/>
      <c r="C18" s="58"/>
      <c r="D18" s="58"/>
      <c r="E18" s="59"/>
      <c r="F18" s="59"/>
      <c r="G18" s="59"/>
      <c r="H18" s="59"/>
      <c r="I18" s="59"/>
      <c r="J18" s="59"/>
      <c r="K18"/>
      <c r="L18"/>
      <c r="M18"/>
      <c r="N18"/>
      <c r="O18"/>
      <c r="P18" s="60"/>
      <c r="Q18" s="60"/>
    </row>
    <row r="19" spans="1:17" x14ac:dyDescent="0.2">
      <c r="A19" s="58"/>
      <c r="B19" s="59"/>
      <c r="C19" s="58"/>
      <c r="D19" s="58"/>
      <c r="E19" s="59"/>
      <c r="F19" s="59"/>
      <c r="G19" s="59"/>
      <c r="H19" s="59"/>
      <c r="I19" s="59"/>
      <c r="J19" s="59"/>
      <c r="K19"/>
      <c r="L19"/>
      <c r="M19"/>
      <c r="N19"/>
      <c r="O19"/>
      <c r="P19" s="60"/>
      <c r="Q19" s="60"/>
    </row>
    <row r="20" spans="1:17" x14ac:dyDescent="0.2">
      <c r="A20" s="58"/>
      <c r="B20" s="59"/>
      <c r="C20" s="58"/>
      <c r="D20" s="58"/>
      <c r="E20" s="59"/>
      <c r="F20" s="59"/>
      <c r="G20" s="59"/>
      <c r="H20" s="59"/>
      <c r="I20" s="59"/>
      <c r="J20" s="59"/>
      <c r="K20"/>
      <c r="L20"/>
      <c r="M20"/>
      <c r="N20"/>
      <c r="O20"/>
      <c r="P20" s="60"/>
      <c r="Q20" s="60"/>
    </row>
    <row r="21" spans="1:17" x14ac:dyDescent="0.2">
      <c r="A21" s="58"/>
      <c r="B21" s="59"/>
      <c r="C21" s="58"/>
      <c r="D21" s="58"/>
      <c r="E21" s="59"/>
      <c r="F21" s="59"/>
      <c r="G21" s="59"/>
      <c r="H21" s="59"/>
      <c r="I21" s="59"/>
      <c r="J21" s="59"/>
      <c r="K21"/>
      <c r="L21"/>
      <c r="M21"/>
      <c r="N21"/>
      <c r="O21"/>
      <c r="P21" s="60"/>
      <c r="Q21" s="60"/>
    </row>
    <row r="22" spans="1:17" x14ac:dyDescent="0.2">
      <c r="A22" s="58"/>
      <c r="B22" s="59"/>
      <c r="C22" s="58"/>
      <c r="D22" s="58"/>
      <c r="E22" s="59"/>
      <c r="F22" s="59"/>
      <c r="G22" s="59"/>
      <c r="H22" s="59"/>
      <c r="I22" s="59"/>
      <c r="J22" s="59"/>
      <c r="K22"/>
      <c r="L22"/>
      <c r="M22"/>
      <c r="N22"/>
      <c r="O22"/>
      <c r="P22" s="60"/>
      <c r="Q22" s="60"/>
    </row>
    <row r="23" spans="1:17" x14ac:dyDescent="0.2">
      <c r="A23" s="58"/>
      <c r="B23" s="59"/>
      <c r="C23" s="58"/>
      <c r="D23" s="58"/>
      <c r="E23" s="59"/>
      <c r="F23" s="59"/>
      <c r="G23" s="59"/>
      <c r="H23" s="59"/>
      <c r="I23" s="59"/>
      <c r="J23" s="59"/>
      <c r="K23"/>
      <c r="L23"/>
      <c r="M23"/>
      <c r="N23"/>
      <c r="O23"/>
      <c r="P23" s="60"/>
      <c r="Q23" s="60"/>
    </row>
    <row r="24" spans="1:17" x14ac:dyDescent="0.2">
      <c r="A24" s="58"/>
      <c r="B24" s="59"/>
      <c r="C24" s="58"/>
      <c r="D24" s="58"/>
      <c r="E24" s="59"/>
      <c r="F24" s="59"/>
      <c r="G24" s="59"/>
      <c r="H24" s="59"/>
      <c r="I24" s="59"/>
      <c r="J24" s="59"/>
      <c r="K24"/>
      <c r="L24"/>
      <c r="M24"/>
      <c r="N24"/>
      <c r="O24"/>
      <c r="P24" s="60"/>
      <c r="Q24" s="60"/>
    </row>
    <row r="25" spans="1:17" x14ac:dyDescent="0.2">
      <c r="A25" s="58"/>
      <c r="B25" s="59"/>
      <c r="C25" s="58"/>
      <c r="D25" s="58"/>
      <c r="E25" s="59"/>
      <c r="F25" s="59"/>
      <c r="G25" s="59"/>
      <c r="H25" s="59"/>
      <c r="I25" s="59"/>
      <c r="J25" s="59"/>
      <c r="K25"/>
      <c r="L25"/>
      <c r="M25"/>
      <c r="N25"/>
      <c r="O25"/>
      <c r="P25" s="60"/>
      <c r="Q25" s="60"/>
    </row>
    <row r="26" spans="1:17" x14ac:dyDescent="0.2">
      <c r="A26" s="58"/>
      <c r="B26" s="59"/>
      <c r="C26" s="58"/>
      <c r="D26" s="58"/>
      <c r="E26" s="59"/>
      <c r="F26" s="59"/>
      <c r="G26" s="59"/>
      <c r="H26" s="59"/>
      <c r="I26" s="59"/>
      <c r="J26" s="59"/>
      <c r="K26"/>
      <c r="L26"/>
      <c r="M26"/>
      <c r="N26"/>
      <c r="O26"/>
      <c r="P26" s="60"/>
      <c r="Q26" s="60"/>
    </row>
    <row r="27" spans="1:17" x14ac:dyDescent="0.2">
      <c r="A27" s="58"/>
      <c r="B27" s="59"/>
      <c r="C27" s="58"/>
      <c r="D27" s="58"/>
      <c r="E27" s="59"/>
      <c r="F27" s="59"/>
      <c r="G27" s="59"/>
      <c r="H27" s="59"/>
      <c r="I27" s="59"/>
      <c r="J27" s="59"/>
      <c r="K27"/>
      <c r="L27"/>
      <c r="M27"/>
      <c r="N27"/>
      <c r="O27"/>
      <c r="P27" s="60"/>
      <c r="Q27" s="60"/>
    </row>
    <row r="28" spans="1:17" x14ac:dyDescent="0.2">
      <c r="A28" s="58"/>
      <c r="B28" s="59"/>
      <c r="C28" s="58"/>
      <c r="D28" s="58"/>
      <c r="E28" s="59"/>
      <c r="F28" s="59"/>
      <c r="G28" s="59"/>
      <c r="H28" s="59"/>
      <c r="I28" s="59"/>
      <c r="J28" s="59"/>
      <c r="K28"/>
      <c r="L28"/>
      <c r="M28"/>
      <c r="N28"/>
      <c r="O28"/>
      <c r="P28" s="60"/>
      <c r="Q28" s="60"/>
    </row>
    <row r="29" spans="1:17" x14ac:dyDescent="0.2">
      <c r="A29" s="58"/>
      <c r="B29" s="59"/>
      <c r="C29" s="58"/>
      <c r="D29" s="58"/>
      <c r="E29" s="59"/>
      <c r="F29" s="59"/>
      <c r="G29" s="59"/>
      <c r="H29" s="59"/>
      <c r="I29" s="59"/>
      <c r="J29" s="59"/>
      <c r="K29"/>
      <c r="L29"/>
      <c r="M29"/>
      <c r="N29"/>
      <c r="O29"/>
      <c r="P29" s="60"/>
      <c r="Q29" s="60"/>
    </row>
    <row r="30" spans="1:17" x14ac:dyDescent="0.2">
      <c r="A30" s="58"/>
      <c r="B30" s="59"/>
      <c r="C30" s="58"/>
      <c r="D30" s="58"/>
      <c r="E30" s="59"/>
      <c r="F30" s="59"/>
      <c r="G30" s="59"/>
      <c r="H30" s="59"/>
      <c r="I30" s="59"/>
      <c r="J30" s="59"/>
      <c r="K30"/>
      <c r="L30"/>
      <c r="M30"/>
      <c r="N30"/>
      <c r="O30"/>
      <c r="P30" s="60"/>
      <c r="Q30" s="60"/>
    </row>
    <row r="31" spans="1:17" x14ac:dyDescent="0.2">
      <c r="A31" s="58"/>
      <c r="B31" s="59"/>
      <c r="C31" s="58"/>
      <c r="D31" s="58"/>
      <c r="E31" s="59"/>
      <c r="F31" s="59"/>
      <c r="G31" s="59"/>
      <c r="H31" s="59"/>
      <c r="I31" s="59"/>
      <c r="J31" s="59"/>
      <c r="K31"/>
      <c r="L31"/>
      <c r="M31"/>
      <c r="N31"/>
      <c r="O31"/>
      <c r="P31" s="60"/>
      <c r="Q31" s="60"/>
    </row>
    <row r="32" spans="1:17" x14ac:dyDescent="0.2">
      <c r="A32" s="58"/>
      <c r="B32" s="59"/>
      <c r="C32" s="58"/>
      <c r="D32" s="58"/>
      <c r="E32" s="59"/>
      <c r="F32" s="59"/>
      <c r="G32" s="59"/>
      <c r="H32" s="59"/>
      <c r="I32" s="59"/>
      <c r="J32" s="59"/>
      <c r="K32"/>
      <c r="L32"/>
      <c r="M32"/>
      <c r="N32"/>
      <c r="O32"/>
      <c r="P32" s="60"/>
      <c r="Q32" s="60"/>
    </row>
    <row r="33" spans="1:17" x14ac:dyDescent="0.2">
      <c r="A33" s="58"/>
      <c r="B33" s="59"/>
      <c r="C33" s="58"/>
      <c r="D33" s="58"/>
      <c r="E33" s="59"/>
      <c r="F33" s="59"/>
      <c r="G33" s="59"/>
      <c r="H33" s="59"/>
      <c r="I33" s="59"/>
      <c r="J33" s="59"/>
      <c r="K33"/>
      <c r="L33"/>
      <c r="M33"/>
      <c r="N33"/>
      <c r="O33"/>
      <c r="P33" s="60"/>
      <c r="Q33" s="60"/>
    </row>
    <row r="34" spans="1:17" x14ac:dyDescent="0.2">
      <c r="A34" s="58"/>
      <c r="B34" s="59"/>
      <c r="C34" s="58"/>
      <c r="D34" s="58"/>
      <c r="E34" s="59"/>
      <c r="F34" s="59"/>
      <c r="G34" s="59"/>
      <c r="H34" s="59"/>
      <c r="I34" s="59"/>
      <c r="J34" s="59"/>
      <c r="K34"/>
      <c r="L34"/>
      <c r="M34"/>
      <c r="N34"/>
      <c r="O34"/>
      <c r="P34" s="60"/>
      <c r="Q34" s="60"/>
    </row>
    <row r="35" spans="1:17" x14ac:dyDescent="0.2">
      <c r="A35" s="58"/>
      <c r="B35" s="59"/>
      <c r="C35" s="58"/>
      <c r="D35" s="58"/>
      <c r="E35" s="59"/>
      <c r="F35" s="59"/>
      <c r="G35" s="59"/>
      <c r="H35" s="59"/>
      <c r="I35" s="59"/>
      <c r="J35" s="59"/>
      <c r="K35"/>
      <c r="L35"/>
      <c r="M35"/>
      <c r="N35"/>
      <c r="O35"/>
      <c r="P35" s="60"/>
      <c r="Q35" s="60"/>
    </row>
    <row r="36" spans="1:17" x14ac:dyDescent="0.2">
      <c r="A36" s="58"/>
      <c r="B36" s="59"/>
      <c r="C36" s="58"/>
      <c r="D36" s="58"/>
      <c r="E36" s="59"/>
      <c r="F36" s="59"/>
      <c r="G36" s="59"/>
      <c r="H36" s="59"/>
      <c r="I36" s="59"/>
      <c r="J36" s="59"/>
      <c r="K36"/>
      <c r="L36"/>
      <c r="M36"/>
      <c r="N36"/>
      <c r="O36"/>
      <c r="P36" s="60"/>
      <c r="Q36" s="60"/>
    </row>
    <row r="37" spans="1:17" x14ac:dyDescent="0.2">
      <c r="A37" s="58"/>
      <c r="B37" s="59"/>
      <c r="C37" s="58"/>
      <c r="D37" s="58"/>
      <c r="E37" s="59"/>
      <c r="F37" s="59"/>
      <c r="G37" s="59"/>
      <c r="H37" s="59"/>
      <c r="I37" s="59"/>
      <c r="J37" s="59"/>
      <c r="K37"/>
      <c r="L37"/>
      <c r="M37"/>
      <c r="N37"/>
      <c r="O37"/>
      <c r="P37" s="60"/>
      <c r="Q37" s="60"/>
    </row>
    <row r="38" spans="1:17" x14ac:dyDescent="0.2">
      <c r="A38" s="58"/>
      <c r="B38" s="59"/>
      <c r="C38" s="58"/>
      <c r="D38" s="58"/>
      <c r="E38" s="59"/>
      <c r="F38" s="59"/>
      <c r="G38" s="59"/>
      <c r="H38" s="59"/>
      <c r="I38" s="59"/>
      <c r="J38" s="59"/>
      <c r="K38"/>
      <c r="L38"/>
      <c r="M38"/>
      <c r="N38"/>
      <c r="O38"/>
      <c r="P38" s="60"/>
      <c r="Q38" s="60"/>
    </row>
    <row r="39" spans="1:17" x14ac:dyDescent="0.2">
      <c r="A39" s="58"/>
      <c r="B39" s="59"/>
      <c r="C39" s="58"/>
      <c r="D39" s="58"/>
      <c r="E39" s="59"/>
      <c r="F39" s="59"/>
      <c r="G39" s="59"/>
      <c r="H39" s="59"/>
      <c r="I39" s="59"/>
      <c r="J39" s="59"/>
      <c r="K39"/>
      <c r="L39"/>
      <c r="M39"/>
      <c r="N39"/>
      <c r="O39"/>
      <c r="P39" s="60"/>
      <c r="Q39" s="60"/>
    </row>
    <row r="40" spans="1:17" x14ac:dyDescent="0.2">
      <c r="A40" s="58"/>
      <c r="B40" s="59"/>
      <c r="C40" s="58"/>
      <c r="D40" s="58"/>
      <c r="E40" s="59"/>
      <c r="F40" s="59"/>
      <c r="G40" s="59"/>
      <c r="H40" s="59"/>
      <c r="I40" s="59"/>
      <c r="J40" s="59"/>
      <c r="K40"/>
      <c r="L40"/>
      <c r="M40"/>
      <c r="N40"/>
      <c r="O40"/>
      <c r="P40" s="60"/>
      <c r="Q40" s="60"/>
    </row>
    <row r="41" spans="1:17" x14ac:dyDescent="0.2">
      <c r="A41" s="58"/>
      <c r="B41" s="59"/>
      <c r="C41" s="58"/>
      <c r="D41" s="58"/>
      <c r="E41" s="59"/>
      <c r="F41" s="59"/>
      <c r="G41" s="59"/>
      <c r="H41" s="59"/>
      <c r="I41" s="59"/>
      <c r="J41" s="59"/>
      <c r="K41"/>
      <c r="L41"/>
      <c r="M41"/>
      <c r="N41"/>
      <c r="O41"/>
      <c r="P41" s="60"/>
      <c r="Q41" s="60"/>
    </row>
    <row r="42" spans="1:17" x14ac:dyDescent="0.2">
      <c r="A42" s="58"/>
      <c r="B42" s="59"/>
      <c r="C42" s="58"/>
      <c r="D42" s="58"/>
      <c r="E42" s="59"/>
      <c r="F42" s="59"/>
      <c r="G42" s="59"/>
      <c r="H42" s="59"/>
      <c r="I42" s="59"/>
      <c r="J42" s="59"/>
      <c r="K42"/>
      <c r="L42"/>
      <c r="M42"/>
      <c r="N42"/>
      <c r="O42"/>
      <c r="P42" s="60"/>
      <c r="Q42" s="60"/>
    </row>
    <row r="43" spans="1:17" x14ac:dyDescent="0.2">
      <c r="A43" s="58"/>
      <c r="B43" s="59"/>
      <c r="C43" s="58"/>
      <c r="D43" s="58"/>
      <c r="E43" s="59"/>
      <c r="F43" s="59"/>
      <c r="G43" s="59"/>
      <c r="H43" s="59"/>
      <c r="I43" s="59"/>
      <c r="J43" s="59"/>
      <c r="K43"/>
      <c r="L43"/>
      <c r="M43"/>
      <c r="N43"/>
      <c r="O43"/>
      <c r="P43" s="60"/>
      <c r="Q43" s="60"/>
    </row>
    <row r="44" spans="1:17" x14ac:dyDescent="0.2">
      <c r="A44" s="58"/>
      <c r="B44" s="59"/>
      <c r="C44" s="58"/>
      <c r="D44" s="58"/>
      <c r="E44" s="59"/>
      <c r="F44" s="59"/>
      <c r="G44" s="59"/>
      <c r="H44" s="59"/>
      <c r="I44" s="59"/>
      <c r="J44" s="59"/>
      <c r="K44"/>
      <c r="L44"/>
      <c r="M44"/>
      <c r="N44"/>
      <c r="O44"/>
      <c r="P44" s="60"/>
      <c r="Q44" s="60"/>
    </row>
    <row r="45" spans="1:17" x14ac:dyDescent="0.2">
      <c r="A45" s="58"/>
      <c r="B45" s="59"/>
      <c r="C45" s="58"/>
      <c r="D45" s="58"/>
      <c r="E45" s="59"/>
      <c r="F45" s="59"/>
      <c r="G45" s="59"/>
      <c r="H45" s="59"/>
      <c r="I45" s="59"/>
      <c r="J45" s="59"/>
      <c r="K45"/>
      <c r="L45"/>
      <c r="M45"/>
      <c r="N45"/>
      <c r="O45"/>
      <c r="P45" s="60"/>
      <c r="Q45" s="60"/>
    </row>
    <row r="46" spans="1:17" x14ac:dyDescent="0.2">
      <c r="A46" s="58"/>
      <c r="B46" s="59"/>
      <c r="C46" s="58"/>
      <c r="D46" s="58"/>
      <c r="E46" s="59"/>
      <c r="F46" s="59"/>
      <c r="G46" s="59"/>
      <c r="H46" s="59"/>
      <c r="I46" s="59"/>
      <c r="J46" s="59"/>
      <c r="K46"/>
      <c r="L46"/>
      <c r="M46"/>
      <c r="N46"/>
      <c r="O46"/>
      <c r="P46" s="60"/>
      <c r="Q46" s="60"/>
    </row>
    <row r="47" spans="1:17" x14ac:dyDescent="0.2">
      <c r="A47" s="58"/>
      <c r="B47" s="59"/>
      <c r="C47" s="58"/>
      <c r="D47" s="58"/>
      <c r="E47" s="59"/>
      <c r="F47" s="59"/>
      <c r="G47" s="59"/>
      <c r="H47" s="59"/>
      <c r="I47" s="59"/>
      <c r="J47" s="59"/>
      <c r="K47"/>
      <c r="L47"/>
      <c r="M47"/>
      <c r="N47"/>
      <c r="O47"/>
      <c r="P47" s="60"/>
      <c r="Q47" s="60"/>
    </row>
    <row r="48" spans="1:17" x14ac:dyDescent="0.2">
      <c r="A48" s="58"/>
      <c r="B48" s="59"/>
      <c r="C48" s="58"/>
      <c r="D48" s="58"/>
      <c r="E48" s="59"/>
      <c r="F48" s="59"/>
      <c r="G48" s="59"/>
      <c r="H48" s="59"/>
      <c r="I48" s="59"/>
      <c r="J48" s="59"/>
      <c r="K48"/>
      <c r="L48"/>
      <c r="M48"/>
      <c r="N48"/>
      <c r="O48"/>
      <c r="P48" s="60"/>
      <c r="Q48" s="60"/>
    </row>
    <row r="49" spans="1:17" x14ac:dyDescent="0.2">
      <c r="A49" s="58"/>
      <c r="B49" s="59"/>
      <c r="C49" s="58"/>
      <c r="D49" s="58"/>
      <c r="E49" s="59"/>
      <c r="F49" s="59"/>
      <c r="G49" s="59"/>
      <c r="H49" s="59"/>
      <c r="I49" s="59"/>
      <c r="J49" s="59"/>
      <c r="K49"/>
      <c r="L49"/>
      <c r="M49"/>
      <c r="N49"/>
      <c r="O49"/>
      <c r="P49" s="60"/>
      <c r="Q49" s="60"/>
    </row>
    <row r="50" spans="1:17" x14ac:dyDescent="0.2">
      <c r="A50" s="58"/>
      <c r="B50" s="59"/>
      <c r="C50" s="58"/>
      <c r="D50" s="58"/>
      <c r="E50" s="59"/>
      <c r="F50" s="59"/>
      <c r="G50" s="59"/>
      <c r="H50" s="59"/>
      <c r="I50" s="59"/>
      <c r="J50" s="59"/>
      <c r="K50"/>
      <c r="L50"/>
      <c r="M50"/>
      <c r="N50"/>
      <c r="O50"/>
      <c r="P50" s="60"/>
      <c r="Q50" s="60"/>
    </row>
    <row r="51" spans="1:17" x14ac:dyDescent="0.2">
      <c r="A51" s="58"/>
      <c r="B51" s="59"/>
      <c r="C51" s="58"/>
      <c r="D51" s="58"/>
      <c r="E51" s="59"/>
      <c r="F51" s="59"/>
      <c r="G51" s="59"/>
      <c r="H51" s="59"/>
      <c r="I51" s="59"/>
      <c r="J51" s="59"/>
      <c r="K51"/>
      <c r="L51"/>
      <c r="M51"/>
      <c r="N51"/>
      <c r="O51"/>
      <c r="P51" s="60"/>
      <c r="Q51" s="60"/>
    </row>
    <row r="52" spans="1:17" x14ac:dyDescent="0.2">
      <c r="A52" s="58"/>
      <c r="B52" s="59"/>
      <c r="C52" s="58"/>
      <c r="D52" s="58"/>
      <c r="E52" s="59"/>
      <c r="F52" s="59"/>
      <c r="G52" s="59"/>
      <c r="H52" s="59"/>
      <c r="I52" s="59"/>
      <c r="J52" s="59"/>
      <c r="K52"/>
      <c r="L52"/>
      <c r="M52"/>
      <c r="N52"/>
      <c r="O52"/>
      <c r="P52" s="60"/>
      <c r="Q52" s="60"/>
    </row>
    <row r="53" spans="1:17" x14ac:dyDescent="0.2">
      <c r="A53" s="58"/>
      <c r="B53" s="59"/>
      <c r="C53" s="58"/>
      <c r="D53" s="58"/>
      <c r="E53" s="59"/>
      <c r="F53" s="59"/>
      <c r="G53" s="59"/>
      <c r="H53" s="59"/>
      <c r="I53" s="59"/>
      <c r="J53" s="59"/>
      <c r="K53"/>
      <c r="L53"/>
      <c r="M53"/>
      <c r="N53"/>
      <c r="O53"/>
      <c r="P53" s="60"/>
      <c r="Q53" s="60"/>
    </row>
    <row r="54" spans="1:17" x14ac:dyDescent="0.2">
      <c r="A54" s="58"/>
      <c r="B54" s="59"/>
      <c r="C54" s="58"/>
      <c r="D54" s="58"/>
      <c r="E54" s="59"/>
      <c r="F54" s="59"/>
      <c r="G54" s="59"/>
      <c r="H54" s="59"/>
      <c r="I54" s="59"/>
      <c r="J54" s="59"/>
      <c r="K54"/>
      <c r="L54"/>
      <c r="M54"/>
      <c r="N54"/>
      <c r="O54"/>
      <c r="P54" s="60"/>
      <c r="Q54" s="60"/>
    </row>
    <row r="55" spans="1:17" x14ac:dyDescent="0.2">
      <c r="A55" s="58"/>
      <c r="B55" s="59"/>
      <c r="C55" s="58"/>
      <c r="D55" s="58"/>
      <c r="E55" s="59"/>
      <c r="F55" s="59"/>
      <c r="G55" s="59"/>
      <c r="H55" s="59"/>
      <c r="I55" s="59"/>
      <c r="J55" s="59"/>
      <c r="K55"/>
      <c r="L55"/>
      <c r="M55"/>
      <c r="N55"/>
      <c r="O55"/>
      <c r="P55" s="60"/>
      <c r="Q55" s="60"/>
    </row>
    <row r="56" spans="1:17" x14ac:dyDescent="0.2">
      <c r="A56" s="58"/>
      <c r="B56" s="59"/>
      <c r="C56" s="58"/>
      <c r="D56" s="58"/>
      <c r="E56" s="59"/>
      <c r="F56" s="59"/>
      <c r="G56" s="59"/>
      <c r="H56" s="59"/>
      <c r="I56" s="59"/>
      <c r="J56" s="59"/>
      <c r="K56"/>
      <c r="L56"/>
      <c r="M56"/>
      <c r="N56"/>
      <c r="O56"/>
      <c r="P56" s="60"/>
      <c r="Q56" s="60"/>
    </row>
    <row r="57" spans="1:17" x14ac:dyDescent="0.2">
      <c r="A57" s="58"/>
      <c r="B57" s="59"/>
      <c r="C57" s="58"/>
      <c r="D57" s="58"/>
      <c r="E57" s="59"/>
      <c r="F57" s="59"/>
      <c r="G57" s="59"/>
      <c r="H57" s="59"/>
      <c r="I57" s="59"/>
      <c r="J57" s="59"/>
      <c r="K57"/>
      <c r="L57"/>
      <c r="M57"/>
      <c r="N57"/>
      <c r="O57"/>
      <c r="P57" s="60"/>
      <c r="Q57" s="60"/>
    </row>
    <row r="58" spans="1:17" x14ac:dyDescent="0.2">
      <c r="A58" s="58"/>
      <c r="B58" s="59"/>
      <c r="C58" s="58"/>
      <c r="D58" s="58"/>
      <c r="E58" s="59"/>
      <c r="F58" s="59"/>
      <c r="G58" s="59"/>
      <c r="H58" s="59"/>
      <c r="I58" s="59"/>
      <c r="J58" s="59"/>
      <c r="K58"/>
      <c r="L58"/>
      <c r="M58"/>
      <c r="N58"/>
      <c r="O58"/>
      <c r="P58" s="60"/>
      <c r="Q58" s="60"/>
    </row>
    <row r="59" spans="1:17" x14ac:dyDescent="0.2">
      <c r="A59" s="58"/>
      <c r="B59" s="59"/>
      <c r="C59" s="58"/>
      <c r="D59" s="58"/>
      <c r="E59" s="59"/>
      <c r="F59" s="59"/>
      <c r="G59" s="59"/>
      <c r="H59" s="59"/>
      <c r="I59" s="59"/>
      <c r="J59" s="59"/>
      <c r="K59"/>
      <c r="L59"/>
      <c r="M59"/>
      <c r="N59"/>
      <c r="O59"/>
      <c r="P59" s="60"/>
      <c r="Q59" s="60"/>
    </row>
    <row r="60" spans="1:17" x14ac:dyDescent="0.2">
      <c r="A60" s="58"/>
      <c r="B60" s="59"/>
      <c r="C60" s="58"/>
      <c r="D60" s="58"/>
      <c r="E60" s="59"/>
      <c r="F60" s="59"/>
      <c r="G60" s="59"/>
      <c r="H60" s="59"/>
      <c r="I60" s="59"/>
      <c r="J60" s="59"/>
      <c r="K60"/>
      <c r="L60"/>
      <c r="M60"/>
      <c r="N60"/>
      <c r="O60"/>
      <c r="P60" s="60"/>
      <c r="Q60" s="60"/>
    </row>
    <row r="61" spans="1:17" x14ac:dyDescent="0.2">
      <c r="A61" s="58"/>
      <c r="B61" s="59"/>
      <c r="C61" s="58"/>
      <c r="D61" s="58"/>
      <c r="E61" s="59"/>
      <c r="F61" s="59"/>
      <c r="G61" s="59"/>
      <c r="H61" s="59"/>
      <c r="I61" s="59"/>
      <c r="J61" s="59"/>
      <c r="K61"/>
      <c r="L61"/>
      <c r="M61"/>
      <c r="N61"/>
      <c r="O61"/>
      <c r="P61" s="60"/>
      <c r="Q61" s="60"/>
    </row>
    <row r="62" spans="1:17" x14ac:dyDescent="0.2">
      <c r="A62" s="58"/>
      <c r="B62" s="59"/>
      <c r="C62" s="58"/>
      <c r="D62" s="58"/>
      <c r="E62" s="59"/>
      <c r="F62" s="59"/>
      <c r="G62" s="59"/>
      <c r="H62" s="59"/>
      <c r="I62" s="59"/>
      <c r="J62" s="59"/>
      <c r="K62"/>
      <c r="L62"/>
      <c r="M62"/>
      <c r="N62"/>
      <c r="O62"/>
      <c r="P62" s="60"/>
      <c r="Q62" s="60"/>
    </row>
    <row r="63" spans="1:17" x14ac:dyDescent="0.2">
      <c r="A63" s="58"/>
      <c r="B63" s="59"/>
      <c r="C63" s="58"/>
      <c r="D63" s="58"/>
      <c r="E63" s="59"/>
      <c r="F63" s="59"/>
      <c r="G63" s="59"/>
      <c r="H63" s="59"/>
      <c r="I63" s="59"/>
      <c r="J63" s="59"/>
      <c r="K63"/>
      <c r="L63"/>
      <c r="M63"/>
      <c r="N63"/>
      <c r="O63"/>
      <c r="P63" s="60"/>
      <c r="Q63" s="60"/>
    </row>
    <row r="64" spans="1:17" x14ac:dyDescent="0.2">
      <c r="A64" s="58"/>
      <c r="B64" s="59"/>
      <c r="C64" s="58"/>
      <c r="D64" s="58"/>
      <c r="E64" s="59"/>
      <c r="F64" s="59"/>
      <c r="G64" s="59"/>
      <c r="H64" s="59"/>
      <c r="I64" s="59"/>
      <c r="J64" s="59"/>
      <c r="K64"/>
      <c r="L64"/>
      <c r="M64"/>
      <c r="N64"/>
      <c r="O64"/>
      <c r="P64" s="60"/>
      <c r="Q64" s="60"/>
    </row>
    <row r="65" spans="1:17" x14ac:dyDescent="0.2">
      <c r="A65" s="58"/>
      <c r="B65" s="59"/>
      <c r="C65" s="58"/>
      <c r="D65" s="58"/>
      <c r="E65" s="59"/>
      <c r="F65" s="59"/>
      <c r="G65" s="59"/>
      <c r="H65" s="59"/>
      <c r="I65" s="59"/>
      <c r="J65" s="59"/>
      <c r="K65"/>
      <c r="L65"/>
      <c r="M65"/>
      <c r="N65"/>
      <c r="O65"/>
      <c r="P65" s="60"/>
      <c r="Q65" s="60"/>
    </row>
    <row r="66" spans="1:17" x14ac:dyDescent="0.2">
      <c r="A66" s="58"/>
      <c r="B66" s="59"/>
      <c r="C66" s="58"/>
      <c r="D66" s="58"/>
      <c r="E66" s="59"/>
      <c r="F66" s="59"/>
      <c r="G66" s="59"/>
      <c r="H66" s="59"/>
      <c r="I66" s="59"/>
      <c r="J66" s="59"/>
      <c r="K66"/>
      <c r="L66"/>
      <c r="M66"/>
      <c r="N66"/>
      <c r="O66"/>
      <c r="P66" s="60"/>
      <c r="Q66" s="60"/>
    </row>
    <row r="67" spans="1:17" x14ac:dyDescent="0.2">
      <c r="A67" s="58"/>
      <c r="B67" s="59"/>
      <c r="C67" s="58"/>
      <c r="D67" s="58"/>
      <c r="E67" s="59"/>
      <c r="F67" s="59"/>
      <c r="G67" s="59"/>
      <c r="H67" s="59"/>
      <c r="I67" s="59"/>
      <c r="J67" s="59"/>
      <c r="K67"/>
      <c r="L67"/>
      <c r="M67"/>
      <c r="N67"/>
      <c r="O67"/>
      <c r="P67" s="60"/>
      <c r="Q67" s="60"/>
    </row>
    <row r="68" spans="1:17" x14ac:dyDescent="0.2">
      <c r="A68" s="58"/>
      <c r="B68" s="59"/>
      <c r="C68" s="58"/>
      <c r="D68" s="58"/>
      <c r="E68" s="59"/>
      <c r="F68" s="59"/>
      <c r="G68" s="59"/>
      <c r="H68" s="59"/>
      <c r="I68" s="59"/>
      <c r="J68" s="59"/>
      <c r="K68"/>
      <c r="L68"/>
      <c r="M68"/>
      <c r="N68"/>
      <c r="O68"/>
      <c r="P68" s="60"/>
      <c r="Q68" s="60"/>
    </row>
    <row r="69" spans="1:17" x14ac:dyDescent="0.2">
      <c r="A69" s="58"/>
      <c r="B69" s="59"/>
      <c r="C69" s="58"/>
      <c r="D69" s="58"/>
      <c r="E69" s="59"/>
      <c r="F69" s="59"/>
      <c r="G69" s="59"/>
      <c r="H69" s="59"/>
      <c r="I69" s="59"/>
      <c r="J69" s="59"/>
      <c r="K69"/>
      <c r="L69"/>
      <c r="M69"/>
      <c r="N69"/>
      <c r="O69"/>
      <c r="P69" s="60"/>
      <c r="Q69" s="60"/>
    </row>
    <row r="70" spans="1:17" x14ac:dyDescent="0.2">
      <c r="A70" s="58"/>
      <c r="B70" s="59"/>
      <c r="C70" s="58"/>
      <c r="D70" s="58"/>
      <c r="E70" s="59"/>
      <c r="F70" s="59"/>
      <c r="G70" s="59"/>
      <c r="H70" s="59"/>
      <c r="I70" s="59"/>
      <c r="J70" s="59"/>
      <c r="K70"/>
      <c r="L70"/>
      <c r="M70"/>
      <c r="N70"/>
      <c r="O70"/>
      <c r="P70" s="60"/>
      <c r="Q70" s="60"/>
    </row>
    <row r="71" spans="1:17" x14ac:dyDescent="0.2">
      <c r="A71" s="58"/>
      <c r="B71" s="59"/>
      <c r="C71" s="58"/>
      <c r="D71" s="58"/>
      <c r="E71" s="59"/>
      <c r="F71" s="59"/>
      <c r="G71" s="59"/>
      <c r="H71" s="59"/>
      <c r="I71" s="59"/>
      <c r="J71" s="59"/>
      <c r="K71"/>
      <c r="L71"/>
      <c r="M71"/>
      <c r="N71"/>
      <c r="O71"/>
      <c r="P71" s="60"/>
      <c r="Q71" s="60"/>
    </row>
    <row r="72" spans="1:17" x14ac:dyDescent="0.2">
      <c r="A72" s="58"/>
      <c r="B72" s="59"/>
      <c r="C72" s="58"/>
      <c r="D72" s="58"/>
      <c r="E72" s="59"/>
      <c r="F72" s="59"/>
      <c r="G72" s="59"/>
      <c r="H72" s="59"/>
      <c r="I72" s="59"/>
      <c r="J72" s="59"/>
      <c r="K72"/>
      <c r="L72"/>
      <c r="M72"/>
      <c r="N72"/>
      <c r="O72"/>
      <c r="P72" s="60"/>
      <c r="Q72" s="60"/>
    </row>
    <row r="73" spans="1:17" x14ac:dyDescent="0.2">
      <c r="A73" s="58"/>
      <c r="B73" s="59"/>
      <c r="C73" s="58"/>
      <c r="D73" s="58"/>
      <c r="E73" s="59"/>
      <c r="F73" s="59"/>
      <c r="G73" s="59"/>
      <c r="H73" s="59"/>
      <c r="I73" s="59"/>
      <c r="J73" s="59"/>
      <c r="K73"/>
      <c r="L73"/>
      <c r="M73"/>
      <c r="N73"/>
      <c r="O73"/>
      <c r="P73" s="60"/>
      <c r="Q73" s="60"/>
    </row>
    <row r="74" spans="1:17" ht="12.75" x14ac:dyDescent="0.2">
      <c r="A74" s="36"/>
      <c r="B74" s="59"/>
      <c r="C74" s="58"/>
      <c r="D74" s="58"/>
      <c r="E74" s="59"/>
      <c r="F74" s="59"/>
      <c r="G74" s="59"/>
      <c r="H74" s="59"/>
      <c r="I74" s="59"/>
      <c r="J74" s="59"/>
      <c r="K74"/>
      <c r="L74"/>
      <c r="M74"/>
      <c r="N74"/>
      <c r="O74"/>
      <c r="P74" s="60"/>
      <c r="Q74" s="60"/>
    </row>
    <row r="75" spans="1:17" ht="12.75" x14ac:dyDescent="0.2">
      <c r="A75" s="36"/>
      <c r="B75" s="59"/>
      <c r="C75" s="58"/>
      <c r="D75" s="58"/>
      <c r="E75" s="59"/>
      <c r="F75" s="59"/>
      <c r="G75" s="59"/>
      <c r="H75" s="59"/>
      <c r="I75" s="59"/>
      <c r="J75" s="59"/>
      <c r="K75"/>
      <c r="L75"/>
      <c r="M75"/>
      <c r="N75"/>
      <c r="O75"/>
      <c r="P75" s="60"/>
      <c r="Q75" s="60"/>
    </row>
    <row r="76" spans="1:17" x14ac:dyDescent="0.2">
      <c r="A76" s="58"/>
      <c r="B76" s="59"/>
      <c r="C76" s="58"/>
      <c r="D76" s="58"/>
      <c r="E76" s="59"/>
      <c r="F76" s="59"/>
      <c r="G76" s="59"/>
      <c r="H76" s="59"/>
      <c r="I76" s="59"/>
      <c r="J76" s="59"/>
      <c r="K76"/>
      <c r="L76"/>
      <c r="M76"/>
      <c r="N76"/>
      <c r="O76"/>
      <c r="P76" s="60"/>
      <c r="Q76" s="60"/>
    </row>
    <row r="77" spans="1:17" x14ac:dyDescent="0.2">
      <c r="A77" s="3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 s="60"/>
      <c r="Q77" s="60"/>
    </row>
    <row r="78" spans="1:17" ht="15.75" customHeight="1" x14ac:dyDescent="0.2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 s="60"/>
      <c r="Q78" s="60"/>
    </row>
    <row r="79" spans="1:17" ht="51" customHeight="1" x14ac:dyDescent="0.2">
      <c r="A79" s="980"/>
      <c r="B79" s="980"/>
      <c r="C79" s="980"/>
      <c r="D79" s="980"/>
      <c r="E79" s="980"/>
      <c r="F79" s="57"/>
      <c r="G79" s="57"/>
      <c r="H79" s="57"/>
      <c r="I79" s="57"/>
      <c r="J79" s="57"/>
      <c r="K79" s="57"/>
      <c r="L79" s="57"/>
      <c r="M79" s="57"/>
      <c r="N79" s="57"/>
      <c r="O79"/>
      <c r="P79" s="60"/>
      <c r="Q79" s="60"/>
    </row>
    <row r="80" spans="1:17" x14ac:dyDescent="0.2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 s="60"/>
      <c r="Q80" s="60"/>
    </row>
    <row r="81" spans="1:23" ht="21" customHeight="1" x14ac:dyDescent="0.2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 s="60"/>
      <c r="Q81" s="60"/>
    </row>
    <row r="82" spans="1:23" ht="90" customHeight="1" x14ac:dyDescent="0.2">
      <c r="A82" s="58"/>
      <c r="B82" s="59"/>
      <c r="C82" s="58"/>
      <c r="D82" s="58"/>
      <c r="E82" s="59"/>
      <c r="F82" s="59"/>
      <c r="G82" s="59"/>
      <c r="H82" s="59"/>
      <c r="I82" s="59"/>
      <c r="J82" s="59"/>
      <c r="K82"/>
      <c r="L82"/>
      <c r="M82"/>
      <c r="N82"/>
      <c r="O82"/>
      <c r="P82" s="61"/>
      <c r="Q82" s="61"/>
    </row>
    <row r="83" spans="1:23" x14ac:dyDescent="0.2">
      <c r="A83" s="58"/>
      <c r="B83" s="59"/>
      <c r="C83" s="58"/>
      <c r="D83" s="58"/>
      <c r="E83" s="59"/>
      <c r="F83" s="59"/>
      <c r="G83" s="59"/>
      <c r="H83" s="59"/>
      <c r="I83" s="59"/>
      <c r="J83" s="59"/>
      <c r="K83"/>
      <c r="L83"/>
      <c r="M83"/>
      <c r="N83"/>
      <c r="O83"/>
      <c r="P83" s="60"/>
      <c r="Q83" s="60"/>
    </row>
    <row r="84" spans="1:23" x14ac:dyDescent="0.2">
      <c r="A84" s="58"/>
      <c r="B84" s="59"/>
      <c r="C84" s="58"/>
      <c r="D84" s="58"/>
      <c r="E84" s="59"/>
      <c r="F84" s="59"/>
      <c r="G84" s="59"/>
      <c r="H84" s="59"/>
      <c r="I84" s="59"/>
      <c r="J84" s="59"/>
      <c r="K84"/>
      <c r="L84"/>
      <c r="M84"/>
      <c r="N84"/>
      <c r="O84"/>
      <c r="P84" s="60"/>
      <c r="Q84" s="60"/>
    </row>
    <row r="85" spans="1:23" s="17" customFormat="1" x14ac:dyDescent="0.2">
      <c r="A85" s="58"/>
      <c r="B85" s="59"/>
      <c r="C85" s="58"/>
      <c r="D85" s="58"/>
      <c r="E85" s="59"/>
      <c r="F85" s="59"/>
      <c r="G85" s="59"/>
      <c r="H85" s="59"/>
      <c r="I85" s="59"/>
      <c r="J85" s="59"/>
      <c r="K85"/>
      <c r="L85"/>
      <c r="M85"/>
      <c r="N85"/>
      <c r="O85"/>
      <c r="P85" s="60"/>
      <c r="Q85" s="60"/>
      <c r="W85"/>
    </row>
    <row r="86" spans="1:23" s="17" customFormat="1" x14ac:dyDescent="0.2">
      <c r="A86" s="58"/>
      <c r="B86" s="59"/>
      <c r="C86" s="58"/>
      <c r="D86" s="58"/>
      <c r="E86" s="59"/>
      <c r="F86" s="59"/>
      <c r="G86" s="59"/>
      <c r="H86" s="59"/>
      <c r="I86" s="59"/>
      <c r="J86" s="59"/>
      <c r="K86"/>
      <c r="L86"/>
      <c r="M86"/>
      <c r="N86"/>
      <c r="O86"/>
      <c r="P86" s="60"/>
      <c r="Q86" s="60"/>
      <c r="W86"/>
    </row>
    <row r="87" spans="1:23" s="17" customFormat="1" x14ac:dyDescent="0.2">
      <c r="A87" s="210" t="s">
        <v>133</v>
      </c>
      <c r="B87" s="59"/>
      <c r="C87" s="58"/>
      <c r="D87" s="58"/>
      <c r="E87" s="59"/>
      <c r="F87" s="59"/>
      <c r="G87" s="59"/>
      <c r="H87" s="59"/>
      <c r="I87" s="59"/>
      <c r="J87" s="59"/>
      <c r="K87"/>
      <c r="L87"/>
      <c r="M87"/>
      <c r="N87"/>
      <c r="O87"/>
      <c r="P87" s="60"/>
      <c r="Q87" s="60"/>
      <c r="W87"/>
    </row>
    <row r="88" spans="1:23" s="17" customFormat="1" x14ac:dyDescent="0.2">
      <c r="A88" s="58"/>
      <c r="B88" s="59"/>
      <c r="C88" s="58"/>
      <c r="D88" s="58"/>
      <c r="E88" s="59"/>
      <c r="F88" s="59"/>
      <c r="G88" s="59"/>
      <c r="H88" s="59"/>
      <c r="I88" s="59"/>
      <c r="J88" s="59"/>
      <c r="K88"/>
      <c r="L88"/>
      <c r="M88"/>
      <c r="N88"/>
      <c r="O88"/>
      <c r="P88" s="60"/>
      <c r="Q88" s="60"/>
      <c r="W88"/>
    </row>
    <row r="89" spans="1:23" s="17" customFormat="1" x14ac:dyDescent="0.2">
      <c r="A89" s="58"/>
      <c r="B89" s="59"/>
      <c r="C89" s="58"/>
      <c r="D89" s="58"/>
      <c r="E89" s="59"/>
      <c r="F89" s="59"/>
      <c r="G89" s="59"/>
      <c r="H89" s="59"/>
      <c r="I89" s="59"/>
      <c r="J89" s="59"/>
      <c r="K89"/>
      <c r="L89"/>
      <c r="M89"/>
      <c r="N89"/>
      <c r="O89"/>
      <c r="P89" s="60"/>
      <c r="Q89" s="60"/>
      <c r="W89"/>
    </row>
    <row r="90" spans="1:23" s="17" customFormat="1" x14ac:dyDescent="0.2">
      <c r="A90" s="58"/>
      <c r="B90" s="59"/>
      <c r="C90" s="58"/>
      <c r="D90" s="58"/>
      <c r="E90" s="59"/>
      <c r="F90" s="59"/>
      <c r="G90" s="59"/>
      <c r="H90" s="59"/>
      <c r="I90" s="59"/>
      <c r="J90" s="59"/>
      <c r="K90"/>
      <c r="L90"/>
      <c r="M90"/>
      <c r="N90"/>
      <c r="O90"/>
      <c r="P90" s="60"/>
      <c r="Q90" s="60"/>
      <c r="W90"/>
    </row>
    <row r="91" spans="1:23" s="17" customFormat="1" x14ac:dyDescent="0.2">
      <c r="A91" s="58"/>
      <c r="B91" s="59"/>
      <c r="C91" s="58"/>
      <c r="D91" s="58"/>
      <c r="E91" s="59"/>
      <c r="F91" s="59"/>
      <c r="G91" s="59"/>
      <c r="H91" s="59"/>
      <c r="I91" s="59"/>
      <c r="J91" s="59"/>
      <c r="K91"/>
      <c r="L91"/>
      <c r="M91"/>
      <c r="N91"/>
      <c r="O91"/>
      <c r="P91" s="60"/>
      <c r="Q91" s="60"/>
      <c r="W91"/>
    </row>
    <row r="92" spans="1:23" s="17" customFormat="1" x14ac:dyDescent="0.2">
      <c r="A92" s="58"/>
      <c r="B92" s="59"/>
      <c r="C92" s="58"/>
      <c r="D92" s="58"/>
      <c r="E92" s="59"/>
      <c r="F92" s="59"/>
      <c r="G92" s="59"/>
      <c r="H92" s="59"/>
      <c r="I92" s="59"/>
      <c r="J92" s="59"/>
      <c r="K92" s="59"/>
      <c r="L92" s="59"/>
      <c r="W92"/>
    </row>
    <row r="93" spans="1:23" s="17" customFormat="1" x14ac:dyDescent="0.2">
      <c r="A93" s="58"/>
      <c r="B93" s="59"/>
      <c r="C93" s="58"/>
      <c r="D93" s="58"/>
      <c r="E93" s="59"/>
      <c r="F93" s="59"/>
      <c r="G93" s="59"/>
      <c r="H93" s="59"/>
      <c r="I93" s="59"/>
      <c r="J93" s="59"/>
      <c r="K93" s="59"/>
      <c r="L93" s="59"/>
      <c r="W93"/>
    </row>
    <row r="94" spans="1:23" s="17" customFormat="1" x14ac:dyDescent="0.2">
      <c r="A94" s="58"/>
      <c r="B94" s="59"/>
      <c r="C94" s="58"/>
      <c r="D94" s="58"/>
      <c r="E94" s="59"/>
      <c r="F94" s="59"/>
      <c r="G94" s="59"/>
      <c r="H94" s="59"/>
      <c r="I94" s="59"/>
      <c r="J94" s="59"/>
      <c r="K94" s="59"/>
      <c r="L94" s="59"/>
      <c r="W94"/>
    </row>
    <row r="95" spans="1:23" s="17" customFormat="1" x14ac:dyDescent="0.2">
      <c r="A95" s="58"/>
      <c r="B95" s="59"/>
      <c r="C95" s="58"/>
      <c r="D95" s="58"/>
      <c r="E95" s="59"/>
      <c r="F95" s="59"/>
      <c r="G95" s="59"/>
      <c r="H95" s="59"/>
      <c r="I95" s="59"/>
      <c r="J95" s="59"/>
      <c r="K95" s="59"/>
      <c r="L95" s="59"/>
      <c r="W95"/>
    </row>
    <row r="96" spans="1:23" s="17" customFormat="1" x14ac:dyDescent="0.2">
      <c r="A96"/>
      <c r="C96"/>
      <c r="D96"/>
      <c r="W96"/>
    </row>
    <row r="97" spans="1:23" s="17" customFormat="1" x14ac:dyDescent="0.2">
      <c r="A97"/>
      <c r="C97"/>
      <c r="D97"/>
      <c r="W97"/>
    </row>
    <row r="98" spans="1:23" s="17" customFormat="1" x14ac:dyDescent="0.2">
      <c r="A98"/>
      <c r="C98"/>
      <c r="D98"/>
      <c r="W98"/>
    </row>
    <row r="99" spans="1:23" s="17" customFormat="1" x14ac:dyDescent="0.2">
      <c r="A99"/>
      <c r="C99"/>
      <c r="D99"/>
      <c r="W99"/>
    </row>
    <row r="100" spans="1:23" s="17" customFormat="1" x14ac:dyDescent="0.2">
      <c r="A100"/>
      <c r="C100"/>
      <c r="D100"/>
      <c r="W100"/>
    </row>
    <row r="101" spans="1:23" s="17" customFormat="1" x14ac:dyDescent="0.2">
      <c r="A101"/>
      <c r="C101"/>
      <c r="D101"/>
      <c r="W101"/>
    </row>
    <row r="102" spans="1:23" s="17" customFormat="1" x14ac:dyDescent="0.2">
      <c r="A102"/>
      <c r="C102"/>
      <c r="D102"/>
      <c r="W102"/>
    </row>
    <row r="103" spans="1:23" s="17" customFormat="1" x14ac:dyDescent="0.2">
      <c r="A103"/>
      <c r="C103"/>
      <c r="D103"/>
      <c r="W103"/>
    </row>
    <row r="104" spans="1:23" s="17" customFormat="1" x14ac:dyDescent="0.2">
      <c r="A104"/>
      <c r="C104"/>
      <c r="D104"/>
      <c r="W104"/>
    </row>
  </sheetData>
  <mergeCells count="1">
    <mergeCell ref="A79:E79"/>
  </mergeCells>
  <pageMargins left="0.7" right="0.7" top="0.75" bottom="0.75" header="0.3" footer="0.3"/>
  <pageSetup scale="22" orientation="portrait" horizontalDpi="4294967295" verticalDpi="4294967295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3A22-4663-459A-9D25-CFCBDF2D48B3}">
  <sheetPr>
    <tabColor rgb="FFFFFF00"/>
  </sheetPr>
  <dimension ref="A1:C11"/>
  <sheetViews>
    <sheetView showGridLines="0" topLeftCell="A2" zoomScaleNormal="100" workbookViewId="0">
      <selection activeCell="B29" sqref="B28:B29"/>
    </sheetView>
  </sheetViews>
  <sheetFormatPr baseColWidth="10" defaultRowHeight="12.75" x14ac:dyDescent="0.2"/>
  <cols>
    <col min="1" max="1" width="44" style="865" customWidth="1"/>
    <col min="2" max="2" width="54" style="865" customWidth="1"/>
    <col min="3" max="3" width="33.33203125" style="865" customWidth="1"/>
    <col min="4" max="249" width="12" style="865"/>
    <col min="250" max="250" width="5.6640625" style="865" customWidth="1"/>
    <col min="251" max="251" width="36" style="865" customWidth="1"/>
    <col min="252" max="252" width="98.5" style="865" customWidth="1"/>
    <col min="253" max="253" width="49.83203125" style="865" customWidth="1"/>
    <col min="254" max="254" width="5.6640625" style="865" customWidth="1"/>
    <col min="255" max="505" width="12" style="865"/>
    <col min="506" max="506" width="5.6640625" style="865" customWidth="1"/>
    <col min="507" max="507" width="36" style="865" customWidth="1"/>
    <col min="508" max="508" width="98.5" style="865" customWidth="1"/>
    <col min="509" max="509" width="49.83203125" style="865" customWidth="1"/>
    <col min="510" max="510" width="5.6640625" style="865" customWidth="1"/>
    <col min="511" max="761" width="12" style="865"/>
    <col min="762" max="762" width="5.6640625" style="865" customWidth="1"/>
    <col min="763" max="763" width="36" style="865" customWidth="1"/>
    <col min="764" max="764" width="98.5" style="865" customWidth="1"/>
    <col min="765" max="765" width="49.83203125" style="865" customWidth="1"/>
    <col min="766" max="766" width="5.6640625" style="865" customWidth="1"/>
    <col min="767" max="1017" width="12" style="865"/>
    <col min="1018" max="1018" width="5.6640625" style="865" customWidth="1"/>
    <col min="1019" max="1019" width="36" style="865" customWidth="1"/>
    <col min="1020" max="1020" width="98.5" style="865" customWidth="1"/>
    <col min="1021" max="1021" width="49.83203125" style="865" customWidth="1"/>
    <col min="1022" max="1022" width="5.6640625" style="865" customWidth="1"/>
    <col min="1023" max="1273" width="12" style="865"/>
    <col min="1274" max="1274" width="5.6640625" style="865" customWidth="1"/>
    <col min="1275" max="1275" width="36" style="865" customWidth="1"/>
    <col min="1276" max="1276" width="98.5" style="865" customWidth="1"/>
    <col min="1277" max="1277" width="49.83203125" style="865" customWidth="1"/>
    <col min="1278" max="1278" width="5.6640625" style="865" customWidth="1"/>
    <col min="1279" max="1529" width="12" style="865"/>
    <col min="1530" max="1530" width="5.6640625" style="865" customWidth="1"/>
    <col min="1531" max="1531" width="36" style="865" customWidth="1"/>
    <col min="1532" max="1532" width="98.5" style="865" customWidth="1"/>
    <col min="1533" max="1533" width="49.83203125" style="865" customWidth="1"/>
    <col min="1534" max="1534" width="5.6640625" style="865" customWidth="1"/>
    <col min="1535" max="1785" width="12" style="865"/>
    <col min="1786" max="1786" width="5.6640625" style="865" customWidth="1"/>
    <col min="1787" max="1787" width="36" style="865" customWidth="1"/>
    <col min="1788" max="1788" width="98.5" style="865" customWidth="1"/>
    <col min="1789" max="1789" width="49.83203125" style="865" customWidth="1"/>
    <col min="1790" max="1790" width="5.6640625" style="865" customWidth="1"/>
    <col min="1791" max="2041" width="12" style="865"/>
    <col min="2042" max="2042" width="5.6640625" style="865" customWidth="1"/>
    <col min="2043" max="2043" width="36" style="865" customWidth="1"/>
    <col min="2044" max="2044" width="98.5" style="865" customWidth="1"/>
    <col min="2045" max="2045" width="49.83203125" style="865" customWidth="1"/>
    <col min="2046" max="2046" width="5.6640625" style="865" customWidth="1"/>
    <col min="2047" max="2297" width="12" style="865"/>
    <col min="2298" max="2298" width="5.6640625" style="865" customWidth="1"/>
    <col min="2299" max="2299" width="36" style="865" customWidth="1"/>
    <col min="2300" max="2300" width="98.5" style="865" customWidth="1"/>
    <col min="2301" max="2301" width="49.83203125" style="865" customWidth="1"/>
    <col min="2302" max="2302" width="5.6640625" style="865" customWidth="1"/>
    <col min="2303" max="2553" width="12" style="865"/>
    <col min="2554" max="2554" width="5.6640625" style="865" customWidth="1"/>
    <col min="2555" max="2555" width="36" style="865" customWidth="1"/>
    <col min="2556" max="2556" width="98.5" style="865" customWidth="1"/>
    <col min="2557" max="2557" width="49.83203125" style="865" customWidth="1"/>
    <col min="2558" max="2558" width="5.6640625" style="865" customWidth="1"/>
    <col min="2559" max="2809" width="12" style="865"/>
    <col min="2810" max="2810" width="5.6640625" style="865" customWidth="1"/>
    <col min="2811" max="2811" width="36" style="865" customWidth="1"/>
    <col min="2812" max="2812" width="98.5" style="865" customWidth="1"/>
    <col min="2813" max="2813" width="49.83203125" style="865" customWidth="1"/>
    <col min="2814" max="2814" width="5.6640625" style="865" customWidth="1"/>
    <col min="2815" max="3065" width="12" style="865"/>
    <col min="3066" max="3066" width="5.6640625" style="865" customWidth="1"/>
    <col min="3067" max="3067" width="36" style="865" customWidth="1"/>
    <col min="3068" max="3068" width="98.5" style="865" customWidth="1"/>
    <col min="3069" max="3069" width="49.83203125" style="865" customWidth="1"/>
    <col min="3070" max="3070" width="5.6640625" style="865" customWidth="1"/>
    <col min="3071" max="3321" width="12" style="865"/>
    <col min="3322" max="3322" width="5.6640625" style="865" customWidth="1"/>
    <col min="3323" max="3323" width="36" style="865" customWidth="1"/>
    <col min="3324" max="3324" width="98.5" style="865" customWidth="1"/>
    <col min="3325" max="3325" width="49.83203125" style="865" customWidth="1"/>
    <col min="3326" max="3326" width="5.6640625" style="865" customWidth="1"/>
    <col min="3327" max="3577" width="12" style="865"/>
    <col min="3578" max="3578" width="5.6640625" style="865" customWidth="1"/>
    <col min="3579" max="3579" width="36" style="865" customWidth="1"/>
    <col min="3580" max="3580" width="98.5" style="865" customWidth="1"/>
    <col min="3581" max="3581" width="49.83203125" style="865" customWidth="1"/>
    <col min="3582" max="3582" width="5.6640625" style="865" customWidth="1"/>
    <col min="3583" max="3833" width="12" style="865"/>
    <col min="3834" max="3834" width="5.6640625" style="865" customWidth="1"/>
    <col min="3835" max="3835" width="36" style="865" customWidth="1"/>
    <col min="3836" max="3836" width="98.5" style="865" customWidth="1"/>
    <col min="3837" max="3837" width="49.83203125" style="865" customWidth="1"/>
    <col min="3838" max="3838" width="5.6640625" style="865" customWidth="1"/>
    <col min="3839" max="4089" width="12" style="865"/>
    <col min="4090" max="4090" width="5.6640625" style="865" customWidth="1"/>
    <col min="4091" max="4091" width="36" style="865" customWidth="1"/>
    <col min="4092" max="4092" width="98.5" style="865" customWidth="1"/>
    <col min="4093" max="4093" width="49.83203125" style="865" customWidth="1"/>
    <col min="4094" max="4094" width="5.6640625" style="865" customWidth="1"/>
    <col min="4095" max="4345" width="12" style="865"/>
    <col min="4346" max="4346" width="5.6640625" style="865" customWidth="1"/>
    <col min="4347" max="4347" width="36" style="865" customWidth="1"/>
    <col min="4348" max="4348" width="98.5" style="865" customWidth="1"/>
    <col min="4349" max="4349" width="49.83203125" style="865" customWidth="1"/>
    <col min="4350" max="4350" width="5.6640625" style="865" customWidth="1"/>
    <col min="4351" max="4601" width="12" style="865"/>
    <col min="4602" max="4602" width="5.6640625" style="865" customWidth="1"/>
    <col min="4603" max="4603" width="36" style="865" customWidth="1"/>
    <col min="4604" max="4604" width="98.5" style="865" customWidth="1"/>
    <col min="4605" max="4605" width="49.83203125" style="865" customWidth="1"/>
    <col min="4606" max="4606" width="5.6640625" style="865" customWidth="1"/>
    <col min="4607" max="4857" width="12" style="865"/>
    <col min="4858" max="4858" width="5.6640625" style="865" customWidth="1"/>
    <col min="4859" max="4859" width="36" style="865" customWidth="1"/>
    <col min="4860" max="4860" width="98.5" style="865" customWidth="1"/>
    <col min="4861" max="4861" width="49.83203125" style="865" customWidth="1"/>
    <col min="4862" max="4862" width="5.6640625" style="865" customWidth="1"/>
    <col min="4863" max="5113" width="12" style="865"/>
    <col min="5114" max="5114" width="5.6640625" style="865" customWidth="1"/>
    <col min="5115" max="5115" width="36" style="865" customWidth="1"/>
    <col min="5116" max="5116" width="98.5" style="865" customWidth="1"/>
    <col min="5117" max="5117" width="49.83203125" style="865" customWidth="1"/>
    <col min="5118" max="5118" width="5.6640625" style="865" customWidth="1"/>
    <col min="5119" max="5369" width="12" style="865"/>
    <col min="5370" max="5370" width="5.6640625" style="865" customWidth="1"/>
    <col min="5371" max="5371" width="36" style="865" customWidth="1"/>
    <col min="5372" max="5372" width="98.5" style="865" customWidth="1"/>
    <col min="5373" max="5373" width="49.83203125" style="865" customWidth="1"/>
    <col min="5374" max="5374" width="5.6640625" style="865" customWidth="1"/>
    <col min="5375" max="5625" width="12" style="865"/>
    <col min="5626" max="5626" width="5.6640625" style="865" customWidth="1"/>
    <col min="5627" max="5627" width="36" style="865" customWidth="1"/>
    <col min="5628" max="5628" width="98.5" style="865" customWidth="1"/>
    <col min="5629" max="5629" width="49.83203125" style="865" customWidth="1"/>
    <col min="5630" max="5630" width="5.6640625" style="865" customWidth="1"/>
    <col min="5631" max="5881" width="12" style="865"/>
    <col min="5882" max="5882" width="5.6640625" style="865" customWidth="1"/>
    <col min="5883" max="5883" width="36" style="865" customWidth="1"/>
    <col min="5884" max="5884" width="98.5" style="865" customWidth="1"/>
    <col min="5885" max="5885" width="49.83203125" style="865" customWidth="1"/>
    <col min="5886" max="5886" width="5.6640625" style="865" customWidth="1"/>
    <col min="5887" max="6137" width="12" style="865"/>
    <col min="6138" max="6138" width="5.6640625" style="865" customWidth="1"/>
    <col min="6139" max="6139" width="36" style="865" customWidth="1"/>
    <col min="6140" max="6140" width="98.5" style="865" customWidth="1"/>
    <col min="6141" max="6141" width="49.83203125" style="865" customWidth="1"/>
    <col min="6142" max="6142" width="5.6640625" style="865" customWidth="1"/>
    <col min="6143" max="6393" width="12" style="865"/>
    <col min="6394" max="6394" width="5.6640625" style="865" customWidth="1"/>
    <col min="6395" max="6395" width="36" style="865" customWidth="1"/>
    <col min="6396" max="6396" width="98.5" style="865" customWidth="1"/>
    <col min="6397" max="6397" width="49.83203125" style="865" customWidth="1"/>
    <col min="6398" max="6398" width="5.6640625" style="865" customWidth="1"/>
    <col min="6399" max="6649" width="12" style="865"/>
    <col min="6650" max="6650" width="5.6640625" style="865" customWidth="1"/>
    <col min="6651" max="6651" width="36" style="865" customWidth="1"/>
    <col min="6652" max="6652" width="98.5" style="865" customWidth="1"/>
    <col min="6653" max="6653" width="49.83203125" style="865" customWidth="1"/>
    <col min="6654" max="6654" width="5.6640625" style="865" customWidth="1"/>
    <col min="6655" max="6905" width="12" style="865"/>
    <col min="6906" max="6906" width="5.6640625" style="865" customWidth="1"/>
    <col min="6907" max="6907" width="36" style="865" customWidth="1"/>
    <col min="6908" max="6908" width="98.5" style="865" customWidth="1"/>
    <col min="6909" max="6909" width="49.83203125" style="865" customWidth="1"/>
    <col min="6910" max="6910" width="5.6640625" style="865" customWidth="1"/>
    <col min="6911" max="7161" width="12" style="865"/>
    <col min="7162" max="7162" width="5.6640625" style="865" customWidth="1"/>
    <col min="7163" max="7163" width="36" style="865" customWidth="1"/>
    <col min="7164" max="7164" width="98.5" style="865" customWidth="1"/>
    <col min="7165" max="7165" width="49.83203125" style="865" customWidth="1"/>
    <col min="7166" max="7166" width="5.6640625" style="865" customWidth="1"/>
    <col min="7167" max="7417" width="12" style="865"/>
    <col min="7418" max="7418" width="5.6640625" style="865" customWidth="1"/>
    <col min="7419" max="7419" width="36" style="865" customWidth="1"/>
    <col min="7420" max="7420" width="98.5" style="865" customWidth="1"/>
    <col min="7421" max="7421" width="49.83203125" style="865" customWidth="1"/>
    <col min="7422" max="7422" width="5.6640625" style="865" customWidth="1"/>
    <col min="7423" max="7673" width="12" style="865"/>
    <col min="7674" max="7674" width="5.6640625" style="865" customWidth="1"/>
    <col min="7675" max="7675" width="36" style="865" customWidth="1"/>
    <col min="7676" max="7676" width="98.5" style="865" customWidth="1"/>
    <col min="7677" max="7677" width="49.83203125" style="865" customWidth="1"/>
    <col min="7678" max="7678" width="5.6640625" style="865" customWidth="1"/>
    <col min="7679" max="7929" width="12" style="865"/>
    <col min="7930" max="7930" width="5.6640625" style="865" customWidth="1"/>
    <col min="7931" max="7931" width="36" style="865" customWidth="1"/>
    <col min="7932" max="7932" width="98.5" style="865" customWidth="1"/>
    <col min="7933" max="7933" width="49.83203125" style="865" customWidth="1"/>
    <col min="7934" max="7934" width="5.6640625" style="865" customWidth="1"/>
    <col min="7935" max="8185" width="12" style="865"/>
    <col min="8186" max="8186" width="5.6640625" style="865" customWidth="1"/>
    <col min="8187" max="8187" width="36" style="865" customWidth="1"/>
    <col min="8188" max="8188" width="98.5" style="865" customWidth="1"/>
    <col min="8189" max="8189" width="49.83203125" style="865" customWidth="1"/>
    <col min="8190" max="8190" width="5.6640625" style="865" customWidth="1"/>
    <col min="8191" max="8441" width="12" style="865"/>
    <col min="8442" max="8442" width="5.6640625" style="865" customWidth="1"/>
    <col min="8443" max="8443" width="36" style="865" customWidth="1"/>
    <col min="8444" max="8444" width="98.5" style="865" customWidth="1"/>
    <col min="8445" max="8445" width="49.83203125" style="865" customWidth="1"/>
    <col min="8446" max="8446" width="5.6640625" style="865" customWidth="1"/>
    <col min="8447" max="8697" width="12" style="865"/>
    <col min="8698" max="8698" width="5.6640625" style="865" customWidth="1"/>
    <col min="8699" max="8699" width="36" style="865" customWidth="1"/>
    <col min="8700" max="8700" width="98.5" style="865" customWidth="1"/>
    <col min="8701" max="8701" width="49.83203125" style="865" customWidth="1"/>
    <col min="8702" max="8702" width="5.6640625" style="865" customWidth="1"/>
    <col min="8703" max="8953" width="12" style="865"/>
    <col min="8954" max="8954" width="5.6640625" style="865" customWidth="1"/>
    <col min="8955" max="8955" width="36" style="865" customWidth="1"/>
    <col min="8956" max="8956" width="98.5" style="865" customWidth="1"/>
    <col min="8957" max="8957" width="49.83203125" style="865" customWidth="1"/>
    <col min="8958" max="8958" width="5.6640625" style="865" customWidth="1"/>
    <col min="8959" max="9209" width="12" style="865"/>
    <col min="9210" max="9210" width="5.6640625" style="865" customWidth="1"/>
    <col min="9211" max="9211" width="36" style="865" customWidth="1"/>
    <col min="9212" max="9212" width="98.5" style="865" customWidth="1"/>
    <col min="9213" max="9213" width="49.83203125" style="865" customWidth="1"/>
    <col min="9214" max="9214" width="5.6640625" style="865" customWidth="1"/>
    <col min="9215" max="9465" width="12" style="865"/>
    <col min="9466" max="9466" width="5.6640625" style="865" customWidth="1"/>
    <col min="9467" max="9467" width="36" style="865" customWidth="1"/>
    <col min="9468" max="9468" width="98.5" style="865" customWidth="1"/>
    <col min="9469" max="9469" width="49.83203125" style="865" customWidth="1"/>
    <col min="9470" max="9470" width="5.6640625" style="865" customWidth="1"/>
    <col min="9471" max="9721" width="12" style="865"/>
    <col min="9722" max="9722" width="5.6640625" style="865" customWidth="1"/>
    <col min="9723" max="9723" width="36" style="865" customWidth="1"/>
    <col min="9724" max="9724" width="98.5" style="865" customWidth="1"/>
    <col min="9725" max="9725" width="49.83203125" style="865" customWidth="1"/>
    <col min="9726" max="9726" width="5.6640625" style="865" customWidth="1"/>
    <col min="9727" max="9977" width="12" style="865"/>
    <col min="9978" max="9978" width="5.6640625" style="865" customWidth="1"/>
    <col min="9979" max="9979" width="36" style="865" customWidth="1"/>
    <col min="9980" max="9980" width="98.5" style="865" customWidth="1"/>
    <col min="9981" max="9981" width="49.83203125" style="865" customWidth="1"/>
    <col min="9982" max="9982" width="5.6640625" style="865" customWidth="1"/>
    <col min="9983" max="10233" width="12" style="865"/>
    <col min="10234" max="10234" width="5.6640625" style="865" customWidth="1"/>
    <col min="10235" max="10235" width="36" style="865" customWidth="1"/>
    <col min="10236" max="10236" width="98.5" style="865" customWidth="1"/>
    <col min="10237" max="10237" width="49.83203125" style="865" customWidth="1"/>
    <col min="10238" max="10238" width="5.6640625" style="865" customWidth="1"/>
    <col min="10239" max="10489" width="12" style="865"/>
    <col min="10490" max="10490" width="5.6640625" style="865" customWidth="1"/>
    <col min="10491" max="10491" width="36" style="865" customWidth="1"/>
    <col min="10492" max="10492" width="98.5" style="865" customWidth="1"/>
    <col min="10493" max="10493" width="49.83203125" style="865" customWidth="1"/>
    <col min="10494" max="10494" width="5.6640625" style="865" customWidth="1"/>
    <col min="10495" max="10745" width="12" style="865"/>
    <col min="10746" max="10746" width="5.6640625" style="865" customWidth="1"/>
    <col min="10747" max="10747" width="36" style="865" customWidth="1"/>
    <col min="10748" max="10748" width="98.5" style="865" customWidth="1"/>
    <col min="10749" max="10749" width="49.83203125" style="865" customWidth="1"/>
    <col min="10750" max="10750" width="5.6640625" style="865" customWidth="1"/>
    <col min="10751" max="11001" width="12" style="865"/>
    <col min="11002" max="11002" width="5.6640625" style="865" customWidth="1"/>
    <col min="11003" max="11003" width="36" style="865" customWidth="1"/>
    <col min="11004" max="11004" width="98.5" style="865" customWidth="1"/>
    <col min="11005" max="11005" width="49.83203125" style="865" customWidth="1"/>
    <col min="11006" max="11006" width="5.6640625" style="865" customWidth="1"/>
    <col min="11007" max="11257" width="12" style="865"/>
    <col min="11258" max="11258" width="5.6640625" style="865" customWidth="1"/>
    <col min="11259" max="11259" width="36" style="865" customWidth="1"/>
    <col min="11260" max="11260" width="98.5" style="865" customWidth="1"/>
    <col min="11261" max="11261" width="49.83203125" style="865" customWidth="1"/>
    <col min="11262" max="11262" width="5.6640625" style="865" customWidth="1"/>
    <col min="11263" max="11513" width="12" style="865"/>
    <col min="11514" max="11514" width="5.6640625" style="865" customWidth="1"/>
    <col min="11515" max="11515" width="36" style="865" customWidth="1"/>
    <col min="11516" max="11516" width="98.5" style="865" customWidth="1"/>
    <col min="11517" max="11517" width="49.83203125" style="865" customWidth="1"/>
    <col min="11518" max="11518" width="5.6640625" style="865" customWidth="1"/>
    <col min="11519" max="11769" width="12" style="865"/>
    <col min="11770" max="11770" width="5.6640625" style="865" customWidth="1"/>
    <col min="11771" max="11771" width="36" style="865" customWidth="1"/>
    <col min="11772" max="11772" width="98.5" style="865" customWidth="1"/>
    <col min="11773" max="11773" width="49.83203125" style="865" customWidth="1"/>
    <col min="11774" max="11774" width="5.6640625" style="865" customWidth="1"/>
    <col min="11775" max="12025" width="12" style="865"/>
    <col min="12026" max="12026" width="5.6640625" style="865" customWidth="1"/>
    <col min="12027" max="12027" width="36" style="865" customWidth="1"/>
    <col min="12028" max="12028" width="98.5" style="865" customWidth="1"/>
    <col min="12029" max="12029" width="49.83203125" style="865" customWidth="1"/>
    <col min="12030" max="12030" width="5.6640625" style="865" customWidth="1"/>
    <col min="12031" max="12281" width="12" style="865"/>
    <col min="12282" max="12282" width="5.6640625" style="865" customWidth="1"/>
    <col min="12283" max="12283" width="36" style="865" customWidth="1"/>
    <col min="12284" max="12284" width="98.5" style="865" customWidth="1"/>
    <col min="12285" max="12285" width="49.83203125" style="865" customWidth="1"/>
    <col min="12286" max="12286" width="5.6640625" style="865" customWidth="1"/>
    <col min="12287" max="12537" width="12" style="865"/>
    <col min="12538" max="12538" width="5.6640625" style="865" customWidth="1"/>
    <col min="12539" max="12539" width="36" style="865" customWidth="1"/>
    <col min="12540" max="12540" width="98.5" style="865" customWidth="1"/>
    <col min="12541" max="12541" width="49.83203125" style="865" customWidth="1"/>
    <col min="12542" max="12542" width="5.6640625" style="865" customWidth="1"/>
    <col min="12543" max="12793" width="12" style="865"/>
    <col min="12794" max="12794" width="5.6640625" style="865" customWidth="1"/>
    <col min="12795" max="12795" width="36" style="865" customWidth="1"/>
    <col min="12796" max="12796" width="98.5" style="865" customWidth="1"/>
    <col min="12797" max="12797" width="49.83203125" style="865" customWidth="1"/>
    <col min="12798" max="12798" width="5.6640625" style="865" customWidth="1"/>
    <col min="12799" max="13049" width="12" style="865"/>
    <col min="13050" max="13050" width="5.6640625" style="865" customWidth="1"/>
    <col min="13051" max="13051" width="36" style="865" customWidth="1"/>
    <col min="13052" max="13052" width="98.5" style="865" customWidth="1"/>
    <col min="13053" max="13053" width="49.83203125" style="865" customWidth="1"/>
    <col min="13054" max="13054" width="5.6640625" style="865" customWidth="1"/>
    <col min="13055" max="13305" width="12" style="865"/>
    <col min="13306" max="13306" width="5.6640625" style="865" customWidth="1"/>
    <col min="13307" max="13307" width="36" style="865" customWidth="1"/>
    <col min="13308" max="13308" width="98.5" style="865" customWidth="1"/>
    <col min="13309" max="13309" width="49.83203125" style="865" customWidth="1"/>
    <col min="13310" max="13310" width="5.6640625" style="865" customWidth="1"/>
    <col min="13311" max="13561" width="12" style="865"/>
    <col min="13562" max="13562" width="5.6640625" style="865" customWidth="1"/>
    <col min="13563" max="13563" width="36" style="865" customWidth="1"/>
    <col min="13564" max="13564" width="98.5" style="865" customWidth="1"/>
    <col min="13565" max="13565" width="49.83203125" style="865" customWidth="1"/>
    <col min="13566" max="13566" width="5.6640625" style="865" customWidth="1"/>
    <col min="13567" max="13817" width="12" style="865"/>
    <col min="13818" max="13818" width="5.6640625" style="865" customWidth="1"/>
    <col min="13819" max="13819" width="36" style="865" customWidth="1"/>
    <col min="13820" max="13820" width="98.5" style="865" customWidth="1"/>
    <col min="13821" max="13821" width="49.83203125" style="865" customWidth="1"/>
    <col min="13822" max="13822" width="5.6640625" style="865" customWidth="1"/>
    <col min="13823" max="14073" width="12" style="865"/>
    <col min="14074" max="14074" width="5.6640625" style="865" customWidth="1"/>
    <col min="14075" max="14075" width="36" style="865" customWidth="1"/>
    <col min="14076" max="14076" width="98.5" style="865" customWidth="1"/>
    <col min="14077" max="14077" width="49.83203125" style="865" customWidth="1"/>
    <col min="14078" max="14078" width="5.6640625" style="865" customWidth="1"/>
    <col min="14079" max="14329" width="12" style="865"/>
    <col min="14330" max="14330" width="5.6640625" style="865" customWidth="1"/>
    <col min="14331" max="14331" width="36" style="865" customWidth="1"/>
    <col min="14332" max="14332" width="98.5" style="865" customWidth="1"/>
    <col min="14333" max="14333" width="49.83203125" style="865" customWidth="1"/>
    <col min="14334" max="14334" width="5.6640625" style="865" customWidth="1"/>
    <col min="14335" max="14585" width="12" style="865"/>
    <col min="14586" max="14586" width="5.6640625" style="865" customWidth="1"/>
    <col min="14587" max="14587" width="36" style="865" customWidth="1"/>
    <col min="14588" max="14588" width="98.5" style="865" customWidth="1"/>
    <col min="14589" max="14589" width="49.83203125" style="865" customWidth="1"/>
    <col min="14590" max="14590" width="5.6640625" style="865" customWidth="1"/>
    <col min="14591" max="14841" width="12" style="865"/>
    <col min="14842" max="14842" width="5.6640625" style="865" customWidth="1"/>
    <col min="14843" max="14843" width="36" style="865" customWidth="1"/>
    <col min="14844" max="14844" width="98.5" style="865" customWidth="1"/>
    <col min="14845" max="14845" width="49.83203125" style="865" customWidth="1"/>
    <col min="14846" max="14846" width="5.6640625" style="865" customWidth="1"/>
    <col min="14847" max="15097" width="12" style="865"/>
    <col min="15098" max="15098" width="5.6640625" style="865" customWidth="1"/>
    <col min="15099" max="15099" width="36" style="865" customWidth="1"/>
    <col min="15100" max="15100" width="98.5" style="865" customWidth="1"/>
    <col min="15101" max="15101" width="49.83203125" style="865" customWidth="1"/>
    <col min="15102" max="15102" width="5.6640625" style="865" customWidth="1"/>
    <col min="15103" max="15353" width="12" style="865"/>
    <col min="15354" max="15354" width="5.6640625" style="865" customWidth="1"/>
    <col min="15355" max="15355" width="36" style="865" customWidth="1"/>
    <col min="15356" max="15356" width="98.5" style="865" customWidth="1"/>
    <col min="15357" max="15357" width="49.83203125" style="865" customWidth="1"/>
    <col min="15358" max="15358" width="5.6640625" style="865" customWidth="1"/>
    <col min="15359" max="15609" width="12" style="865"/>
    <col min="15610" max="15610" width="5.6640625" style="865" customWidth="1"/>
    <col min="15611" max="15611" width="36" style="865" customWidth="1"/>
    <col min="15612" max="15612" width="98.5" style="865" customWidth="1"/>
    <col min="15613" max="15613" width="49.83203125" style="865" customWidth="1"/>
    <col min="15614" max="15614" width="5.6640625" style="865" customWidth="1"/>
    <col min="15615" max="15865" width="12" style="865"/>
    <col min="15866" max="15866" width="5.6640625" style="865" customWidth="1"/>
    <col min="15867" max="15867" width="36" style="865" customWidth="1"/>
    <col min="15868" max="15868" width="98.5" style="865" customWidth="1"/>
    <col min="15869" max="15869" width="49.83203125" style="865" customWidth="1"/>
    <col min="15870" max="15870" width="5.6640625" style="865" customWidth="1"/>
    <col min="15871" max="16121" width="12" style="865"/>
    <col min="16122" max="16122" width="5.6640625" style="865" customWidth="1"/>
    <col min="16123" max="16123" width="36" style="865" customWidth="1"/>
    <col min="16124" max="16124" width="98.5" style="865" customWidth="1"/>
    <col min="16125" max="16125" width="49.83203125" style="865" customWidth="1"/>
    <col min="16126" max="16126" width="5.6640625" style="865" customWidth="1"/>
    <col min="16127" max="16384" width="12" style="865"/>
  </cols>
  <sheetData>
    <row r="1" spans="1:3" ht="67.5" customHeight="1" x14ac:dyDescent="0.2">
      <c r="A1" s="981" t="s">
        <v>1558</v>
      </c>
      <c r="B1" s="981"/>
      <c r="C1" s="981"/>
    </row>
    <row r="2" spans="1:3" ht="33" customHeight="1" x14ac:dyDescent="0.2">
      <c r="A2" s="866" t="s">
        <v>881</v>
      </c>
      <c r="B2" s="866" t="s">
        <v>882</v>
      </c>
      <c r="C2" s="866" t="s">
        <v>883</v>
      </c>
    </row>
    <row r="3" spans="1:3" ht="87" customHeight="1" x14ac:dyDescent="0.2">
      <c r="A3" s="867"/>
      <c r="B3" s="868" t="s">
        <v>1559</v>
      </c>
      <c r="C3" s="869"/>
    </row>
    <row r="4" spans="1:3" x14ac:dyDescent="0.2">
      <c r="A4" s="870"/>
    </row>
    <row r="5" spans="1:3" x14ac:dyDescent="0.2">
      <c r="A5" s="982" t="s">
        <v>1560</v>
      </c>
      <c r="B5" s="982"/>
      <c r="C5" s="982"/>
    </row>
    <row r="6" spans="1:3" x14ac:dyDescent="0.2">
      <c r="A6" s="871"/>
      <c r="B6" s="871"/>
      <c r="C6" s="871"/>
    </row>
    <row r="7" spans="1:3" x14ac:dyDescent="0.2">
      <c r="A7" s="871"/>
      <c r="B7" s="871"/>
      <c r="C7" s="871"/>
    </row>
    <row r="8" spans="1:3" x14ac:dyDescent="0.2">
      <c r="A8" s="871"/>
      <c r="B8" s="871"/>
      <c r="C8" s="871"/>
    </row>
    <row r="9" spans="1:3" x14ac:dyDescent="0.2">
      <c r="A9" s="871"/>
      <c r="B9" s="871"/>
      <c r="C9" s="871"/>
    </row>
    <row r="10" spans="1:3" x14ac:dyDescent="0.2">
      <c r="A10" s="871"/>
      <c r="B10" s="871"/>
      <c r="C10" s="871"/>
    </row>
    <row r="11" spans="1:3" s="870" customFormat="1" ht="11.25" x14ac:dyDescent="0.2">
      <c r="A11" s="872"/>
      <c r="B11" s="873"/>
      <c r="C11" s="874"/>
    </row>
  </sheetData>
  <mergeCells count="2">
    <mergeCell ref="A1:C1"/>
    <mergeCell ref="A5:C5"/>
  </mergeCells>
  <pageMargins left="0.23622047244094491" right="0.23622047244094491" top="1.263031496062992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0C0"/>
    <pageSetUpPr fitToPage="1"/>
  </sheetPr>
  <dimension ref="A1:O40"/>
  <sheetViews>
    <sheetView showGridLines="0" zoomScaleNormal="100" workbookViewId="0">
      <selection activeCell="D11" sqref="D11"/>
    </sheetView>
  </sheetViews>
  <sheetFormatPr baseColWidth="10" defaultColWidth="10.83203125" defaultRowHeight="11.25" x14ac:dyDescent="0.2"/>
  <cols>
    <col min="1" max="1" width="62.5" style="4" customWidth="1"/>
    <col min="2" max="6" width="22.5" style="5" customWidth="1"/>
    <col min="7" max="8" width="10.83203125" style="1"/>
    <col min="9" max="9" width="12.33203125" style="1" bestFit="1" customWidth="1"/>
    <col min="10" max="12" width="10.83203125" style="1"/>
    <col min="13" max="16" width="11.83203125" style="1" bestFit="1" customWidth="1"/>
    <col min="17" max="16384" width="10.83203125" style="1"/>
  </cols>
  <sheetData>
    <row r="1" spans="1:15" ht="51" customHeight="1" x14ac:dyDescent="0.2">
      <c r="A1" s="876" t="s">
        <v>906</v>
      </c>
      <c r="B1" s="877"/>
      <c r="C1" s="877"/>
      <c r="D1" s="877"/>
      <c r="E1" s="877"/>
      <c r="F1" s="878"/>
    </row>
    <row r="2" spans="1:15" s="4" customFormat="1" ht="51.6" customHeight="1" x14ac:dyDescent="0.2">
      <c r="A2" s="284" t="s">
        <v>103</v>
      </c>
      <c r="B2" s="285" t="s">
        <v>288</v>
      </c>
      <c r="C2" s="285" t="s">
        <v>289</v>
      </c>
      <c r="D2" s="285" t="s">
        <v>290</v>
      </c>
      <c r="E2" s="285" t="s">
        <v>291</v>
      </c>
      <c r="F2" s="285" t="s">
        <v>104</v>
      </c>
    </row>
    <row r="3" spans="1:15" s="4" customFormat="1" ht="9.75" customHeight="1" x14ac:dyDescent="0.2">
      <c r="A3" s="286"/>
      <c r="B3" s="287"/>
      <c r="C3" s="287"/>
      <c r="D3" s="287"/>
      <c r="E3" s="287"/>
      <c r="F3" s="288"/>
    </row>
    <row r="4" spans="1:15" ht="12" customHeight="1" x14ac:dyDescent="0.2">
      <c r="A4" s="289" t="s">
        <v>833</v>
      </c>
      <c r="B4" s="290">
        <f>SUM(B5:B7)</f>
        <v>0</v>
      </c>
      <c r="C4" s="291"/>
      <c r="D4" s="291"/>
      <c r="E4" s="291"/>
      <c r="F4" s="292">
        <f>SUM(B4:E4)</f>
        <v>0</v>
      </c>
      <c r="J4" s="3"/>
      <c r="K4" s="3"/>
      <c r="L4" s="3"/>
      <c r="M4" s="3"/>
      <c r="N4" s="3"/>
      <c r="O4" s="3"/>
    </row>
    <row r="5" spans="1:15" ht="12" customHeight="1" x14ac:dyDescent="0.2">
      <c r="A5" s="293" t="s">
        <v>38</v>
      </c>
      <c r="B5" s="294">
        <v>0</v>
      </c>
      <c r="C5" s="291"/>
      <c r="D5" s="291"/>
      <c r="E5" s="291"/>
      <c r="F5" s="292">
        <f>SUM(B5:E5)</f>
        <v>0</v>
      </c>
      <c r="J5" s="3"/>
      <c r="K5" s="3"/>
      <c r="L5" s="3"/>
      <c r="M5" s="3"/>
      <c r="N5" s="3"/>
      <c r="O5" s="3"/>
    </row>
    <row r="6" spans="1:15" ht="12" customHeight="1" x14ac:dyDescent="0.2">
      <c r="A6" s="293" t="s">
        <v>39</v>
      </c>
      <c r="B6" s="294">
        <v>0</v>
      </c>
      <c r="C6" s="291"/>
      <c r="D6" s="291"/>
      <c r="E6" s="291"/>
      <c r="F6" s="292">
        <f>SUM(B6:E6)</f>
        <v>0</v>
      </c>
      <c r="J6" s="3"/>
      <c r="K6" s="3"/>
      <c r="L6" s="3"/>
      <c r="M6" s="3"/>
      <c r="N6" s="3"/>
      <c r="O6" s="3"/>
    </row>
    <row r="7" spans="1:15" ht="12" customHeight="1" x14ac:dyDescent="0.2">
      <c r="A7" s="293" t="s">
        <v>40</v>
      </c>
      <c r="B7" s="294">
        <v>0</v>
      </c>
      <c r="C7" s="291"/>
      <c r="D7" s="291"/>
      <c r="E7" s="291"/>
      <c r="F7" s="292">
        <f>SUM(B7:E7)</f>
        <v>0</v>
      </c>
      <c r="J7" s="3"/>
      <c r="K7" s="3"/>
      <c r="L7" s="3"/>
      <c r="M7" s="3"/>
      <c r="N7" s="3"/>
      <c r="O7" s="3"/>
    </row>
    <row r="8" spans="1:15" ht="11.25" customHeight="1" x14ac:dyDescent="0.2">
      <c r="A8" s="295"/>
      <c r="B8" s="291"/>
      <c r="C8" s="291"/>
      <c r="D8" s="291"/>
      <c r="E8" s="291"/>
      <c r="F8" s="296"/>
      <c r="J8" s="3"/>
      <c r="K8" s="3"/>
      <c r="L8" s="3"/>
      <c r="M8" s="3"/>
      <c r="N8" s="3"/>
      <c r="O8" s="3"/>
    </row>
    <row r="9" spans="1:15" ht="12" customHeight="1" x14ac:dyDescent="0.2">
      <c r="A9" s="289" t="s">
        <v>834</v>
      </c>
      <c r="B9" s="291"/>
      <c r="C9" s="290">
        <f>SUM(C10:C14)</f>
        <v>31071449.84</v>
      </c>
      <c r="D9" s="290">
        <f>D10</f>
        <v>-3683054.52</v>
      </c>
      <c r="E9" s="291"/>
      <c r="F9" s="292">
        <f t="shared" ref="F9:F14" si="0">SUM(B9:E9)</f>
        <v>27388395.32</v>
      </c>
      <c r="J9" s="3"/>
      <c r="K9" s="3"/>
      <c r="L9" s="3"/>
      <c r="M9" s="3"/>
      <c r="N9" s="3"/>
      <c r="O9" s="3"/>
    </row>
    <row r="10" spans="1:15" ht="12" customHeight="1" x14ac:dyDescent="0.2">
      <c r="A10" s="293" t="s">
        <v>102</v>
      </c>
      <c r="B10" s="291"/>
      <c r="C10" s="291"/>
      <c r="D10" s="294">
        <v>-3683054.52</v>
      </c>
      <c r="E10" s="291"/>
      <c r="F10" s="292">
        <f t="shared" si="0"/>
        <v>-3683054.52</v>
      </c>
      <c r="J10" s="3"/>
      <c r="K10" s="3"/>
      <c r="L10" s="3"/>
      <c r="M10" s="3"/>
      <c r="N10" s="3"/>
      <c r="O10" s="3"/>
    </row>
    <row r="11" spans="1:15" ht="12" customHeight="1" x14ac:dyDescent="0.2">
      <c r="A11" s="293" t="s">
        <v>43</v>
      </c>
      <c r="B11" s="291"/>
      <c r="C11" s="294">
        <v>31071449.84</v>
      </c>
      <c r="D11" s="291"/>
      <c r="E11" s="291"/>
      <c r="F11" s="292">
        <f t="shared" si="0"/>
        <v>31071449.84</v>
      </c>
      <c r="J11" s="3"/>
      <c r="K11" s="3"/>
      <c r="L11" s="3"/>
      <c r="M11" s="3"/>
      <c r="N11" s="3"/>
      <c r="O11" s="3"/>
    </row>
    <row r="12" spans="1:15" ht="12" customHeight="1" x14ac:dyDescent="0.2">
      <c r="A12" s="293" t="s">
        <v>44</v>
      </c>
      <c r="B12" s="291"/>
      <c r="C12" s="294">
        <v>0</v>
      </c>
      <c r="D12" s="291"/>
      <c r="E12" s="291"/>
      <c r="F12" s="292">
        <f t="shared" si="0"/>
        <v>0</v>
      </c>
      <c r="J12" s="3"/>
      <c r="K12" s="3"/>
      <c r="L12" s="3"/>
      <c r="M12" s="3"/>
      <c r="N12" s="3"/>
      <c r="O12" s="3"/>
    </row>
    <row r="13" spans="1:15" ht="12" customHeight="1" x14ac:dyDescent="0.2">
      <c r="A13" s="293" t="s">
        <v>45</v>
      </c>
      <c r="B13" s="291"/>
      <c r="C13" s="294">
        <v>0</v>
      </c>
      <c r="D13" s="291"/>
      <c r="E13" s="291"/>
      <c r="F13" s="292">
        <f t="shared" si="0"/>
        <v>0</v>
      </c>
      <c r="J13" s="3"/>
      <c r="K13" s="3"/>
      <c r="L13" s="3"/>
      <c r="M13" s="3"/>
      <c r="N13" s="3"/>
      <c r="O13" s="3"/>
    </row>
    <row r="14" spans="1:15" ht="12" customHeight="1" x14ac:dyDescent="0.2">
      <c r="A14" s="293" t="s">
        <v>46</v>
      </c>
      <c r="B14" s="291"/>
      <c r="C14" s="294">
        <v>0</v>
      </c>
      <c r="D14" s="291"/>
      <c r="E14" s="291"/>
      <c r="F14" s="292">
        <f t="shared" si="0"/>
        <v>0</v>
      </c>
      <c r="J14" s="3"/>
      <c r="K14" s="3"/>
      <c r="L14" s="3"/>
      <c r="M14" s="3"/>
      <c r="N14" s="3"/>
      <c r="O14" s="3"/>
    </row>
    <row r="15" spans="1:15" ht="11.25" customHeight="1" x14ac:dyDescent="0.2">
      <c r="A15" s="295"/>
      <c r="B15" s="291"/>
      <c r="C15" s="291"/>
      <c r="D15" s="291"/>
      <c r="E15" s="291"/>
      <c r="F15" s="296"/>
      <c r="J15" s="3"/>
      <c r="K15" s="3"/>
      <c r="L15" s="3"/>
      <c r="M15" s="3"/>
      <c r="N15" s="3"/>
      <c r="O15" s="3"/>
    </row>
    <row r="16" spans="1:15" ht="22.5" x14ac:dyDescent="0.2">
      <c r="A16" s="289" t="s">
        <v>835</v>
      </c>
      <c r="B16" s="291"/>
      <c r="C16" s="291"/>
      <c r="D16" s="291"/>
      <c r="E16" s="290">
        <f>SUM(E17:E18)</f>
        <v>0</v>
      </c>
      <c r="F16" s="292">
        <f>SUM(B16:E16)</f>
        <v>0</v>
      </c>
      <c r="J16" s="3"/>
      <c r="K16" s="3"/>
      <c r="L16" s="3"/>
      <c r="M16" s="3"/>
      <c r="N16" s="3"/>
      <c r="O16" s="3"/>
    </row>
    <row r="17" spans="1:15" ht="12" customHeight="1" x14ac:dyDescent="0.2">
      <c r="A17" s="293" t="s">
        <v>47</v>
      </c>
      <c r="B17" s="291"/>
      <c r="C17" s="291"/>
      <c r="D17" s="291"/>
      <c r="E17" s="294">
        <v>0</v>
      </c>
      <c r="F17" s="292">
        <f>SUM(B17:E17)</f>
        <v>0</v>
      </c>
      <c r="J17" s="3"/>
      <c r="K17" s="3"/>
      <c r="L17" s="3"/>
      <c r="M17" s="3"/>
      <c r="N17" s="3"/>
      <c r="O17" s="3"/>
    </row>
    <row r="18" spans="1:15" ht="12" customHeight="1" x14ac:dyDescent="0.2">
      <c r="A18" s="293" t="s">
        <v>48</v>
      </c>
      <c r="B18" s="291"/>
      <c r="C18" s="291"/>
      <c r="D18" s="291"/>
      <c r="E18" s="294">
        <v>0</v>
      </c>
      <c r="F18" s="292">
        <f>SUM(B18:E18)</f>
        <v>0</v>
      </c>
      <c r="J18" s="3"/>
      <c r="K18" s="3"/>
      <c r="L18" s="3"/>
      <c r="M18" s="3"/>
      <c r="N18" s="3"/>
      <c r="O18" s="3"/>
    </row>
    <row r="19" spans="1:15" ht="11.25" customHeight="1" x14ac:dyDescent="0.2">
      <c r="A19" s="295"/>
      <c r="B19" s="291"/>
      <c r="C19" s="291"/>
      <c r="D19" s="291"/>
      <c r="E19" s="291"/>
      <c r="F19" s="296"/>
      <c r="J19" s="3"/>
      <c r="K19" s="3"/>
      <c r="L19" s="3"/>
      <c r="M19" s="3"/>
      <c r="N19" s="3"/>
      <c r="O19" s="3"/>
    </row>
    <row r="20" spans="1:15" ht="12" customHeight="1" x14ac:dyDescent="0.2">
      <c r="A20" s="289" t="s">
        <v>777</v>
      </c>
      <c r="B20" s="290">
        <f>B4</f>
        <v>0</v>
      </c>
      <c r="C20" s="290">
        <f>C9</f>
        <v>31071449.84</v>
      </c>
      <c r="D20" s="290">
        <f>D9</f>
        <v>-3683054.52</v>
      </c>
      <c r="E20" s="290">
        <f>E16</f>
        <v>0</v>
      </c>
      <c r="F20" s="292">
        <f>SUM(B20:E20)</f>
        <v>27388395.32</v>
      </c>
      <c r="J20" s="3"/>
      <c r="K20" s="3"/>
      <c r="L20" s="3"/>
      <c r="M20" s="3"/>
      <c r="N20" s="3"/>
      <c r="O20" s="3"/>
    </row>
    <row r="21" spans="1:15" ht="11.25" customHeight="1" x14ac:dyDescent="0.2">
      <c r="A21" s="297"/>
      <c r="B21" s="291"/>
      <c r="C21" s="291"/>
      <c r="D21" s="291"/>
      <c r="E21" s="291"/>
      <c r="F21" s="296"/>
      <c r="J21" s="3"/>
      <c r="K21" s="3"/>
      <c r="L21" s="3"/>
      <c r="M21" s="3"/>
      <c r="N21" s="3"/>
      <c r="O21" s="3"/>
    </row>
    <row r="22" spans="1:15" ht="12" customHeight="1" x14ac:dyDescent="0.2">
      <c r="A22" s="289" t="s">
        <v>836</v>
      </c>
      <c r="B22" s="290">
        <v>0</v>
      </c>
      <c r="C22" s="291"/>
      <c r="D22" s="291"/>
      <c r="E22" s="291"/>
      <c r="F22" s="292">
        <f>SUM(B22:E22)</f>
        <v>0</v>
      </c>
      <c r="J22" s="3"/>
      <c r="K22" s="3"/>
      <c r="L22" s="3"/>
      <c r="M22" s="3"/>
      <c r="N22" s="3"/>
      <c r="O22" s="3"/>
    </row>
    <row r="23" spans="1:15" ht="12" customHeight="1" x14ac:dyDescent="0.2">
      <c r="A23" s="293" t="s">
        <v>38</v>
      </c>
      <c r="B23" s="294">
        <v>0</v>
      </c>
      <c r="C23" s="291"/>
      <c r="D23" s="291"/>
      <c r="E23" s="291"/>
      <c r="F23" s="292">
        <f>SUM(B23:E23)</f>
        <v>0</v>
      </c>
      <c r="J23" s="3"/>
      <c r="K23" s="3"/>
      <c r="L23" s="3"/>
      <c r="M23" s="3"/>
      <c r="N23" s="3"/>
      <c r="O23" s="3"/>
    </row>
    <row r="24" spans="1:15" ht="12" customHeight="1" x14ac:dyDescent="0.2">
      <c r="A24" s="293" t="s">
        <v>39</v>
      </c>
      <c r="B24" s="294">
        <v>0</v>
      </c>
      <c r="C24" s="291"/>
      <c r="D24" s="291"/>
      <c r="E24" s="291"/>
      <c r="F24" s="292">
        <f>SUM(B24:E24)</f>
        <v>0</v>
      </c>
      <c r="J24" s="3"/>
      <c r="K24" s="3"/>
      <c r="L24" s="3"/>
      <c r="M24" s="3"/>
      <c r="N24" s="3"/>
      <c r="O24" s="3"/>
    </row>
    <row r="25" spans="1:15" ht="12" customHeight="1" x14ac:dyDescent="0.2">
      <c r="A25" s="293" t="s">
        <v>40</v>
      </c>
      <c r="B25" s="294">
        <v>0</v>
      </c>
      <c r="C25" s="291"/>
      <c r="D25" s="291"/>
      <c r="E25" s="291"/>
      <c r="F25" s="292">
        <f>SUM(B25:E25)</f>
        <v>0</v>
      </c>
      <c r="J25" s="3"/>
      <c r="K25" s="3"/>
      <c r="L25" s="3"/>
      <c r="M25" s="3"/>
      <c r="N25" s="3"/>
      <c r="O25" s="3"/>
    </row>
    <row r="26" spans="1:15" ht="11.25" customHeight="1" x14ac:dyDescent="0.2">
      <c r="A26" s="295"/>
      <c r="B26" s="291"/>
      <c r="C26" s="291"/>
      <c r="D26" s="291"/>
      <c r="E26" s="291"/>
      <c r="F26" s="296"/>
      <c r="J26" s="3"/>
      <c r="K26" s="3"/>
      <c r="L26" s="3"/>
      <c r="M26" s="3"/>
      <c r="N26" s="3"/>
      <c r="O26" s="3"/>
    </row>
    <row r="27" spans="1:15" ht="12" customHeight="1" x14ac:dyDescent="0.2">
      <c r="A27" s="289" t="s">
        <v>837</v>
      </c>
      <c r="B27" s="291"/>
      <c r="C27" s="290">
        <f>C29</f>
        <v>-3683054.52</v>
      </c>
      <c r="D27" s="290">
        <f>SUM(D28:D32)</f>
        <v>-7056775.4800000004</v>
      </c>
      <c r="E27" s="291"/>
      <c r="F27" s="292">
        <f t="shared" ref="F27:F32" si="1">SUM(B27:E27)</f>
        <v>-10739830</v>
      </c>
      <c r="J27" s="3"/>
      <c r="K27" s="3"/>
      <c r="L27" s="3"/>
      <c r="M27" s="3"/>
      <c r="N27" s="3"/>
      <c r="O27" s="3"/>
    </row>
    <row r="28" spans="1:15" ht="12" customHeight="1" x14ac:dyDescent="0.2">
      <c r="A28" s="293" t="s">
        <v>102</v>
      </c>
      <c r="B28" s="291"/>
      <c r="C28" s="291"/>
      <c r="D28" s="294">
        <v>-10739830</v>
      </c>
      <c r="E28" s="291"/>
      <c r="F28" s="292">
        <f t="shared" si="1"/>
        <v>-10739830</v>
      </c>
      <c r="J28" s="3"/>
      <c r="K28" s="3"/>
      <c r="L28" s="3"/>
      <c r="M28" s="3"/>
      <c r="N28" s="3"/>
      <c r="O28" s="3"/>
    </row>
    <row r="29" spans="1:15" ht="12" customHeight="1" x14ac:dyDescent="0.2">
      <c r="A29" s="293" t="s">
        <v>43</v>
      </c>
      <c r="B29" s="291"/>
      <c r="C29" s="294">
        <v>-3683054.52</v>
      </c>
      <c r="D29" s="294">
        <v>3683054.52</v>
      </c>
      <c r="E29" s="291"/>
      <c r="F29" s="292">
        <f t="shared" si="1"/>
        <v>0</v>
      </c>
      <c r="J29" s="3"/>
      <c r="K29" s="3"/>
      <c r="L29" s="3"/>
      <c r="M29" s="3"/>
      <c r="N29" s="3"/>
      <c r="O29" s="3"/>
    </row>
    <row r="30" spans="1:15" ht="12" customHeight="1" x14ac:dyDescent="0.2">
      <c r="A30" s="293" t="s">
        <v>44</v>
      </c>
      <c r="B30" s="291"/>
      <c r="C30" s="291"/>
      <c r="D30" s="294">
        <v>0</v>
      </c>
      <c r="E30" s="291"/>
      <c r="F30" s="292">
        <f t="shared" si="1"/>
        <v>0</v>
      </c>
      <c r="J30" s="3"/>
      <c r="K30" s="3"/>
      <c r="L30" s="3"/>
      <c r="M30" s="3"/>
      <c r="N30" s="3"/>
      <c r="O30" s="3"/>
    </row>
    <row r="31" spans="1:15" ht="12" customHeight="1" x14ac:dyDescent="0.2">
      <c r="A31" s="293" t="s">
        <v>45</v>
      </c>
      <c r="B31" s="291"/>
      <c r="C31" s="291"/>
      <c r="D31" s="294">
        <v>0</v>
      </c>
      <c r="E31" s="291"/>
      <c r="F31" s="292">
        <f t="shared" si="1"/>
        <v>0</v>
      </c>
      <c r="J31" s="3"/>
      <c r="K31" s="3"/>
      <c r="L31" s="3"/>
      <c r="M31" s="3"/>
      <c r="N31" s="3"/>
      <c r="O31" s="3"/>
    </row>
    <row r="32" spans="1:15" ht="12" customHeight="1" x14ac:dyDescent="0.2">
      <c r="A32" s="293" t="s">
        <v>46</v>
      </c>
      <c r="B32" s="291"/>
      <c r="C32" s="291">
        <v>0</v>
      </c>
      <c r="D32" s="294">
        <v>0</v>
      </c>
      <c r="E32" s="291"/>
      <c r="F32" s="292">
        <f t="shared" si="1"/>
        <v>0</v>
      </c>
      <c r="J32" s="3"/>
      <c r="K32" s="3"/>
      <c r="L32" s="3"/>
      <c r="M32" s="3"/>
      <c r="N32" s="3"/>
      <c r="O32" s="3"/>
    </row>
    <row r="33" spans="1:15" ht="11.25" customHeight="1" x14ac:dyDescent="0.2">
      <c r="A33" s="295"/>
      <c r="B33" s="291"/>
      <c r="C33" s="291"/>
      <c r="D33" s="291"/>
      <c r="E33" s="291"/>
      <c r="F33" s="296"/>
      <c r="J33" s="3"/>
      <c r="K33" s="3"/>
      <c r="L33" s="3"/>
      <c r="M33" s="3"/>
      <c r="N33" s="3"/>
      <c r="O33" s="3"/>
    </row>
    <row r="34" spans="1:15" ht="22.5" customHeight="1" x14ac:dyDescent="0.2">
      <c r="A34" s="289" t="s">
        <v>838</v>
      </c>
      <c r="B34" s="291"/>
      <c r="C34" s="291"/>
      <c r="D34" s="291"/>
      <c r="E34" s="290">
        <v>0</v>
      </c>
      <c r="F34" s="292">
        <f>SUM(B34:E34)</f>
        <v>0</v>
      </c>
      <c r="J34" s="3"/>
      <c r="K34" s="3"/>
      <c r="L34" s="3"/>
      <c r="M34" s="3"/>
      <c r="N34" s="3"/>
      <c r="O34" s="3"/>
    </row>
    <row r="35" spans="1:15" ht="12" customHeight="1" x14ac:dyDescent="0.2">
      <c r="A35" s="293" t="s">
        <v>47</v>
      </c>
      <c r="B35" s="291"/>
      <c r="C35" s="291"/>
      <c r="D35" s="291"/>
      <c r="E35" s="294">
        <v>0</v>
      </c>
      <c r="F35" s="292">
        <f>SUM(B35:E35)</f>
        <v>0</v>
      </c>
      <c r="J35" s="3"/>
      <c r="K35" s="3"/>
      <c r="L35" s="3"/>
      <c r="M35" s="3"/>
      <c r="N35" s="3"/>
      <c r="O35" s="3"/>
    </row>
    <row r="36" spans="1:15" ht="12" customHeight="1" x14ac:dyDescent="0.2">
      <c r="A36" s="293" t="s">
        <v>48</v>
      </c>
      <c r="B36" s="291"/>
      <c r="C36" s="291"/>
      <c r="D36" s="291"/>
      <c r="E36" s="294">
        <v>0</v>
      </c>
      <c r="F36" s="292">
        <f>SUM(B36:E36)</f>
        <v>0</v>
      </c>
      <c r="J36" s="3"/>
      <c r="K36" s="3"/>
      <c r="L36" s="3"/>
      <c r="M36" s="3"/>
      <c r="N36" s="3"/>
      <c r="O36" s="3"/>
    </row>
    <row r="37" spans="1:15" ht="11.25" customHeight="1" x14ac:dyDescent="0.2">
      <c r="A37" s="295"/>
      <c r="B37" s="291"/>
      <c r="C37" s="291"/>
      <c r="D37" s="291"/>
      <c r="E37" s="291"/>
      <c r="F37" s="296"/>
      <c r="J37" s="3"/>
      <c r="K37" s="3"/>
      <c r="L37" s="3"/>
      <c r="M37" s="3"/>
      <c r="N37" s="3"/>
      <c r="O37" s="3"/>
    </row>
    <row r="38" spans="1:15" ht="12.75" customHeight="1" x14ac:dyDescent="0.2">
      <c r="A38" s="298" t="s">
        <v>839</v>
      </c>
      <c r="B38" s="299">
        <f>B20+B22</f>
        <v>0</v>
      </c>
      <c r="C38" s="299">
        <f>+C20+C27</f>
        <v>27388395.32</v>
      </c>
      <c r="D38" s="299">
        <f>D20+D27</f>
        <v>-10739830</v>
      </c>
      <c r="E38" s="299">
        <f>+E20+E34</f>
        <v>0</v>
      </c>
      <c r="F38" s="300">
        <f>SUM(B38:E38)</f>
        <v>16648565.32</v>
      </c>
      <c r="J38" s="3"/>
      <c r="K38" s="3"/>
      <c r="L38" s="3"/>
      <c r="M38" s="3"/>
      <c r="N38" s="3"/>
      <c r="O38" s="3"/>
    </row>
    <row r="39" spans="1:15" x14ac:dyDescent="0.2">
      <c r="A39" s="301"/>
      <c r="B39" s="302"/>
      <c r="C39" s="302"/>
      <c r="D39" s="302"/>
      <c r="E39" s="302"/>
      <c r="F39" s="302"/>
    </row>
    <row r="40" spans="1:15" ht="12" x14ac:dyDescent="0.2">
      <c r="A40" s="240" t="s">
        <v>133</v>
      </c>
      <c r="B40" s="282"/>
      <c r="C40" s="282"/>
      <c r="D40" s="282"/>
      <c r="E40" s="282"/>
      <c r="F40" s="28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5" fitToHeight="0" orientation="portrait" r:id="rId1"/>
  <ignoredErrors>
    <ignoredError sqref="F4:F19 B38:E38 B4 C9:D9 E16 F21:F38 B20:F20 C27:D27" unlocked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</sheetPr>
  <dimension ref="A1:C65"/>
  <sheetViews>
    <sheetView showGridLines="0" zoomScaleNormal="100" workbookViewId="0">
      <selection activeCell="D9" sqref="D9"/>
    </sheetView>
  </sheetViews>
  <sheetFormatPr baseColWidth="10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48.75" customHeight="1" x14ac:dyDescent="0.2">
      <c r="A1" s="885" t="s">
        <v>976</v>
      </c>
      <c r="B1" s="886"/>
      <c r="C1" s="887"/>
    </row>
    <row r="2" spans="1:3" ht="22.5" customHeight="1" x14ac:dyDescent="0.2">
      <c r="A2" s="578" t="s">
        <v>881</v>
      </c>
      <c r="B2" s="578" t="s">
        <v>884</v>
      </c>
      <c r="C2" s="578" t="s">
        <v>883</v>
      </c>
    </row>
    <row r="3" spans="1:3" ht="38.25" x14ac:dyDescent="0.2">
      <c r="A3" s="181"/>
      <c r="B3" s="596" t="s">
        <v>934</v>
      </c>
      <c r="C3" s="182"/>
    </row>
    <row r="4" spans="1:3" x14ac:dyDescent="0.2">
      <c r="A4" s="181"/>
      <c r="B4" s="184"/>
      <c r="C4" s="185"/>
    </row>
    <row r="5" spans="1:3" x14ac:dyDescent="0.2">
      <c r="A5" s="181"/>
      <c r="B5" s="184"/>
      <c r="C5" s="185"/>
    </row>
    <row r="6" spans="1:3" x14ac:dyDescent="0.2">
      <c r="A6" s="181"/>
      <c r="B6" s="184"/>
      <c r="C6" s="185"/>
    </row>
    <row r="7" spans="1:3" x14ac:dyDescent="0.2">
      <c r="A7" s="181"/>
      <c r="B7" s="184"/>
      <c r="C7" s="185"/>
    </row>
    <row r="8" spans="1:3" x14ac:dyDescent="0.2">
      <c r="A8" s="181"/>
      <c r="B8" s="184"/>
      <c r="C8" s="185"/>
    </row>
    <row r="9" spans="1:3" ht="12.75" x14ac:dyDescent="0.2">
      <c r="A9" s="181"/>
      <c r="B9" s="627" t="s">
        <v>982</v>
      </c>
      <c r="C9" s="185"/>
    </row>
    <row r="10" spans="1:3" x14ac:dyDescent="0.2">
      <c r="A10" s="181"/>
      <c r="B10" s="184"/>
      <c r="C10" s="185"/>
    </row>
    <row r="11" spans="1:3" x14ac:dyDescent="0.2">
      <c r="A11" s="181"/>
      <c r="B11" s="184"/>
      <c r="C11" s="185"/>
    </row>
    <row r="12" spans="1:3" x14ac:dyDescent="0.2">
      <c r="A12" s="181"/>
      <c r="B12" s="184"/>
      <c r="C12" s="185"/>
    </row>
    <row r="13" spans="1:3" x14ac:dyDescent="0.2">
      <c r="A13" s="181"/>
      <c r="B13" s="184"/>
      <c r="C13" s="185"/>
    </row>
    <row r="14" spans="1:3" x14ac:dyDescent="0.2">
      <c r="A14" s="181"/>
      <c r="B14" s="184"/>
      <c r="C14" s="185"/>
    </row>
    <row r="15" spans="1:3" x14ac:dyDescent="0.2">
      <c r="A15" s="181"/>
      <c r="B15" s="184"/>
      <c r="C15" s="185"/>
    </row>
    <row r="16" spans="1:3" x14ac:dyDescent="0.2">
      <c r="A16" s="181"/>
      <c r="B16" s="184"/>
      <c r="C16" s="185"/>
    </row>
    <row r="17" spans="1:3" x14ac:dyDescent="0.2">
      <c r="A17" s="181"/>
      <c r="B17" s="184"/>
      <c r="C17" s="185"/>
    </row>
    <row r="18" spans="1:3" x14ac:dyDescent="0.2">
      <c r="A18" s="181"/>
      <c r="B18" s="184"/>
      <c r="C18" s="185"/>
    </row>
    <row r="19" spans="1:3" x14ac:dyDescent="0.2">
      <c r="A19" s="181"/>
      <c r="B19" s="184"/>
      <c r="C19" s="185"/>
    </row>
    <row r="20" spans="1:3" x14ac:dyDescent="0.2">
      <c r="A20" s="181"/>
      <c r="B20" s="184"/>
      <c r="C20" s="185"/>
    </row>
    <row r="21" spans="1:3" x14ac:dyDescent="0.2">
      <c r="A21" s="181"/>
      <c r="B21" s="186"/>
      <c r="C21" s="185"/>
    </row>
    <row r="22" spans="1:3" x14ac:dyDescent="0.2">
      <c r="A22" s="181"/>
      <c r="B22" s="184"/>
      <c r="C22" s="185"/>
    </row>
    <row r="23" spans="1:3" x14ac:dyDescent="0.2">
      <c r="A23" s="181"/>
      <c r="B23" s="184"/>
      <c r="C23" s="185"/>
    </row>
    <row r="24" spans="1:3" x14ac:dyDescent="0.2">
      <c r="A24" s="187"/>
      <c r="B24" s="188"/>
      <c r="C24" s="189"/>
    </row>
    <row r="25" spans="1:3" x14ac:dyDescent="0.2">
      <c r="A25" s="190"/>
      <c r="B25" s="191"/>
      <c r="C25" s="192"/>
    </row>
    <row r="26" spans="1:3" x14ac:dyDescent="0.2">
      <c r="A26" s="183"/>
      <c r="B26" s="188"/>
      <c r="C26" s="193"/>
    </row>
    <row r="27" spans="1:3" x14ac:dyDescent="0.2">
      <c r="A27" s="210" t="s">
        <v>133</v>
      </c>
      <c r="B27" s="188"/>
      <c r="C27" s="193"/>
    </row>
    <row r="28" spans="1:3" x14ac:dyDescent="0.2">
      <c r="A28" s="183"/>
      <c r="B28" s="188"/>
      <c r="C28" s="193"/>
    </row>
    <row r="29" spans="1:3" x14ac:dyDescent="0.2">
      <c r="A29" s="183"/>
      <c r="B29" s="188"/>
      <c r="C29" s="193"/>
    </row>
    <row r="30" spans="1:3" x14ac:dyDescent="0.2">
      <c r="A30" s="183"/>
      <c r="B30" s="188"/>
      <c r="C30" s="193"/>
    </row>
    <row r="31" spans="1:3" x14ac:dyDescent="0.2">
      <c r="A31" s="183"/>
      <c r="B31" s="188"/>
      <c r="C31" s="193"/>
    </row>
    <row r="32" spans="1:3" x14ac:dyDescent="0.2">
      <c r="A32" s="183"/>
      <c r="B32" s="188"/>
      <c r="C32" s="193"/>
    </row>
    <row r="33" spans="1:3" x14ac:dyDescent="0.2">
      <c r="A33" s="183"/>
      <c r="B33" s="188"/>
      <c r="C33" s="193"/>
    </row>
    <row r="34" spans="1:3" x14ac:dyDescent="0.2">
      <c r="A34" s="183"/>
      <c r="B34" s="188"/>
      <c r="C34" s="193"/>
    </row>
    <row r="35" spans="1:3" x14ac:dyDescent="0.2">
      <c r="A35" s="183"/>
      <c r="B35" s="188"/>
      <c r="C35" s="193"/>
    </row>
    <row r="36" spans="1:3" x14ac:dyDescent="0.2">
      <c r="A36" s="183"/>
      <c r="B36" s="188"/>
      <c r="C36" s="193"/>
    </row>
    <row r="37" spans="1:3" x14ac:dyDescent="0.2">
      <c r="A37" s="183"/>
      <c r="B37" s="188"/>
      <c r="C37" s="193"/>
    </row>
    <row r="38" spans="1:3" x14ac:dyDescent="0.2">
      <c r="A38" s="183"/>
      <c r="B38" s="188"/>
      <c r="C38" s="193"/>
    </row>
    <row r="39" spans="1:3" x14ac:dyDescent="0.2">
      <c r="A39" s="183"/>
      <c r="B39" s="188"/>
      <c r="C39" s="193"/>
    </row>
    <row r="40" spans="1:3" x14ac:dyDescent="0.2">
      <c r="A40" s="183"/>
      <c r="B40" s="188"/>
      <c r="C40" s="193"/>
    </row>
    <row r="41" spans="1:3" x14ac:dyDescent="0.2">
      <c r="A41" s="183"/>
      <c r="B41" s="188"/>
      <c r="C41" s="193"/>
    </row>
    <row r="42" spans="1:3" x14ac:dyDescent="0.2">
      <c r="A42" s="183"/>
      <c r="B42" s="188"/>
      <c r="C42" s="193"/>
    </row>
    <row r="43" spans="1:3" x14ac:dyDescent="0.2">
      <c r="A43" s="183"/>
      <c r="B43" s="188"/>
      <c r="C43" s="193"/>
    </row>
    <row r="44" spans="1:3" x14ac:dyDescent="0.2">
      <c r="A44" s="183"/>
      <c r="B44" s="188"/>
      <c r="C44" s="193"/>
    </row>
    <row r="45" spans="1:3" x14ac:dyDescent="0.2">
      <c r="A45" s="183"/>
      <c r="B45" s="188"/>
      <c r="C45" s="193"/>
    </row>
    <row r="46" spans="1:3" x14ac:dyDescent="0.2">
      <c r="A46" s="183"/>
      <c r="B46" s="188"/>
      <c r="C46" s="193"/>
    </row>
    <row r="47" spans="1:3" x14ac:dyDescent="0.2">
      <c r="A47" s="183"/>
      <c r="B47" s="188"/>
      <c r="C47" s="193"/>
    </row>
    <row r="48" spans="1:3" x14ac:dyDescent="0.2">
      <c r="A48" s="183"/>
      <c r="B48" s="188"/>
      <c r="C48" s="193"/>
    </row>
    <row r="49" spans="1:3" x14ac:dyDescent="0.2">
      <c r="A49" s="183"/>
      <c r="B49" s="188"/>
      <c r="C49" s="193"/>
    </row>
    <row r="50" spans="1:3" x14ac:dyDescent="0.2">
      <c r="A50" s="183"/>
      <c r="B50" s="188"/>
      <c r="C50" s="193"/>
    </row>
    <row r="51" spans="1:3" x14ac:dyDescent="0.2">
      <c r="A51" s="183"/>
      <c r="B51" s="188"/>
      <c r="C51" s="193"/>
    </row>
    <row r="52" spans="1:3" x14ac:dyDescent="0.2">
      <c r="A52" s="183"/>
      <c r="B52" s="188"/>
      <c r="C52" s="193"/>
    </row>
    <row r="53" spans="1:3" x14ac:dyDescent="0.2">
      <c r="A53" s="183"/>
      <c r="B53" s="188"/>
      <c r="C53" s="193"/>
    </row>
    <row r="54" spans="1:3" x14ac:dyDescent="0.2">
      <c r="A54" s="183"/>
      <c r="B54" s="188"/>
      <c r="C54" s="193"/>
    </row>
    <row r="55" spans="1:3" x14ac:dyDescent="0.2">
      <c r="A55" s="183"/>
      <c r="B55" s="188"/>
      <c r="C55" s="193"/>
    </row>
    <row r="56" spans="1:3" x14ac:dyDescent="0.2">
      <c r="A56" s="183"/>
      <c r="B56" s="188"/>
      <c r="C56" s="193"/>
    </row>
    <row r="57" spans="1:3" x14ac:dyDescent="0.2">
      <c r="A57" s="183"/>
      <c r="B57" s="188"/>
      <c r="C57" s="193"/>
    </row>
    <row r="58" spans="1:3" x14ac:dyDescent="0.2">
      <c r="A58" s="183"/>
      <c r="B58" s="188"/>
      <c r="C58" s="193"/>
    </row>
    <row r="59" spans="1:3" x14ac:dyDescent="0.2">
      <c r="A59" s="183"/>
      <c r="B59" s="188"/>
      <c r="C59" s="193"/>
    </row>
    <row r="60" spans="1:3" x14ac:dyDescent="0.2">
      <c r="A60" s="183"/>
      <c r="B60" s="188"/>
      <c r="C60" s="193"/>
    </row>
    <row r="61" spans="1:3" x14ac:dyDescent="0.2">
      <c r="A61" s="183"/>
      <c r="B61" s="188"/>
      <c r="C61" s="193"/>
    </row>
    <row r="62" spans="1:3" x14ac:dyDescent="0.2">
      <c r="A62" s="183"/>
      <c r="B62" s="188"/>
      <c r="C62" s="193"/>
    </row>
    <row r="63" spans="1:3" x14ac:dyDescent="0.2">
      <c r="A63" s="183"/>
      <c r="B63" s="188"/>
      <c r="C63" s="193"/>
    </row>
    <row r="64" spans="1:3" x14ac:dyDescent="0.2">
      <c r="A64" s="183"/>
      <c r="B64" s="188"/>
      <c r="C64" s="193"/>
    </row>
    <row r="65" spans="1:3" x14ac:dyDescent="0.2">
      <c r="A65" s="183"/>
      <c r="B65" s="188"/>
      <c r="C65" s="193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paperSize="9" scale="90" orientation="portrait" horizontalDpi="4294967295" verticalDpi="4294967295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>
    <tabColor rgb="FFFFFF00"/>
  </sheetPr>
  <dimension ref="A1:C26"/>
  <sheetViews>
    <sheetView showGridLines="0" zoomScaleNormal="100" workbookViewId="0">
      <selection activeCell="C7" sqref="C7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194" customFormat="1" ht="54" customHeight="1" x14ac:dyDescent="0.2">
      <c r="A1" s="885" t="s">
        <v>977</v>
      </c>
      <c r="B1" s="886"/>
      <c r="C1" s="887"/>
    </row>
    <row r="2" spans="1:3" ht="15" customHeight="1" x14ac:dyDescent="0.2">
      <c r="A2" s="983" t="s">
        <v>885</v>
      </c>
      <c r="B2" s="985" t="s">
        <v>886</v>
      </c>
      <c r="C2" s="986"/>
    </row>
    <row r="3" spans="1:3" ht="15.75" customHeight="1" x14ac:dyDescent="0.2">
      <c r="A3" s="984"/>
      <c r="B3" s="578" t="s">
        <v>887</v>
      </c>
      <c r="C3" s="578" t="s">
        <v>888</v>
      </c>
    </row>
    <row r="4" spans="1:3" ht="15" x14ac:dyDescent="0.25">
      <c r="A4" s="597" t="s">
        <v>935</v>
      </c>
      <c r="B4" s="597" t="s">
        <v>936</v>
      </c>
      <c r="C4" s="598">
        <v>25605975546</v>
      </c>
    </row>
    <row r="5" spans="1:3" x14ac:dyDescent="0.2">
      <c r="A5" s="195"/>
      <c r="B5" s="195"/>
      <c r="C5" s="195"/>
    </row>
    <row r="6" spans="1:3" x14ac:dyDescent="0.2">
      <c r="A6" s="195"/>
      <c r="B6" s="195"/>
      <c r="C6" s="195"/>
    </row>
    <row r="7" spans="1:3" x14ac:dyDescent="0.2">
      <c r="A7" s="195"/>
      <c r="B7" s="195"/>
      <c r="C7" s="195"/>
    </row>
    <row r="8" spans="1:3" x14ac:dyDescent="0.2">
      <c r="A8" s="195"/>
      <c r="B8" s="195"/>
      <c r="C8" s="195"/>
    </row>
    <row r="9" spans="1:3" x14ac:dyDescent="0.2">
      <c r="A9" s="195"/>
      <c r="B9" s="195"/>
      <c r="C9" s="195"/>
    </row>
    <row r="10" spans="1:3" x14ac:dyDescent="0.2">
      <c r="A10" s="195"/>
      <c r="B10" s="195"/>
      <c r="C10" s="195"/>
    </row>
    <row r="11" spans="1:3" x14ac:dyDescent="0.2">
      <c r="A11" s="195"/>
      <c r="B11" s="195"/>
      <c r="C11" s="195"/>
    </row>
    <row r="12" spans="1:3" x14ac:dyDescent="0.2">
      <c r="A12" s="195"/>
      <c r="B12" s="195"/>
      <c r="C12" s="195"/>
    </row>
    <row r="13" spans="1:3" x14ac:dyDescent="0.2">
      <c r="A13" s="195"/>
      <c r="B13" s="195"/>
      <c r="C13" s="195"/>
    </row>
    <row r="14" spans="1:3" x14ac:dyDescent="0.2">
      <c r="A14" s="195"/>
      <c r="B14" s="195"/>
      <c r="C14" s="195"/>
    </row>
    <row r="15" spans="1:3" x14ac:dyDescent="0.2">
      <c r="A15" s="195"/>
      <c r="B15" s="195"/>
      <c r="C15" s="195"/>
    </row>
    <row r="16" spans="1:3" x14ac:dyDescent="0.2">
      <c r="A16" s="195"/>
      <c r="B16" s="195"/>
      <c r="C16" s="195"/>
    </row>
    <row r="17" spans="1:3" x14ac:dyDescent="0.2">
      <c r="A17" s="195"/>
      <c r="B17" s="195"/>
      <c r="C17" s="195"/>
    </row>
    <row r="18" spans="1:3" x14ac:dyDescent="0.2">
      <c r="A18" s="195"/>
      <c r="B18" s="195"/>
      <c r="C18" s="195"/>
    </row>
    <row r="19" spans="1:3" x14ac:dyDescent="0.2">
      <c r="A19" s="195"/>
      <c r="B19" s="195"/>
      <c r="C19" s="195"/>
    </row>
    <row r="20" spans="1:3" x14ac:dyDescent="0.2">
      <c r="A20" s="195"/>
      <c r="B20" s="195"/>
      <c r="C20" s="195"/>
    </row>
    <row r="21" spans="1:3" x14ac:dyDescent="0.2">
      <c r="A21" s="195"/>
      <c r="B21" s="195"/>
      <c r="C21" s="195"/>
    </row>
    <row r="22" spans="1:3" x14ac:dyDescent="0.2">
      <c r="A22" s="195"/>
      <c r="B22" s="195"/>
      <c r="C22" s="195"/>
    </row>
    <row r="23" spans="1:3" x14ac:dyDescent="0.2">
      <c r="A23" s="195"/>
      <c r="B23" s="195"/>
      <c r="C23" s="195"/>
    </row>
    <row r="24" spans="1:3" x14ac:dyDescent="0.2">
      <c r="A24" s="195"/>
      <c r="B24" s="195"/>
      <c r="C24" s="195"/>
    </row>
    <row r="26" spans="1:3" x14ac:dyDescent="0.2">
      <c r="A26" s="210" t="s">
        <v>133</v>
      </c>
    </row>
  </sheetData>
  <mergeCells count="3">
    <mergeCell ref="A1:C1"/>
    <mergeCell ref="A2:A3"/>
    <mergeCell ref="B2:C2"/>
  </mergeCells>
  <dataValidations count="3">
    <dataValidation allowBlank="1" showInputMessage="1" showErrorMessage="1" prompt="Detalle del Fondo o Programa (clave y nombre completo)." sqref="A2" xr:uid="{00000000-0002-0000-1E00-000000000000}"/>
    <dataValidation allowBlank="1" showInputMessage="1" showErrorMessage="1" prompt="Detalle de la institución financiera, en la que se depositan los recursos federales." sqref="B3" xr:uid="{00000000-0002-0000-1E00-000001000000}"/>
    <dataValidation allowBlank="1" showInputMessage="1" showErrorMessage="1" prompt="Número y tipo de cuenta bancaria en la que se depositan los recursos federales." sqref="C3" xr:uid="{00000000-0002-0000-1E00-000002000000}"/>
  </dataValidations>
  <pageMargins left="0.7" right="0.7" top="0.75" bottom="0.75" header="0.3" footer="0.3"/>
  <pageSetup paperSize="9" scale="81" orientation="portrait" horizontalDpi="4294967295" verticalDpi="4294967295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>
    <tabColor rgb="FFFFFF00"/>
  </sheetPr>
  <dimension ref="A1:E22"/>
  <sheetViews>
    <sheetView showGridLines="0" topLeftCell="A6" zoomScaleNormal="100" workbookViewId="0">
      <selection activeCell="K6" sqref="K6"/>
    </sheetView>
  </sheetViews>
  <sheetFormatPr baseColWidth="10" defaultColWidth="12" defaultRowHeight="11.25" x14ac:dyDescent="0.2"/>
  <cols>
    <col min="1" max="1" width="20.1640625" style="196" bestFit="1" customWidth="1"/>
    <col min="2" max="2" width="35.5" style="196" customWidth="1"/>
    <col min="3" max="5" width="20.83203125" style="196" customWidth="1"/>
    <col min="6" max="16384" width="12" style="196"/>
  </cols>
  <sheetData>
    <row r="1" spans="1:5" ht="64.5" customHeight="1" x14ac:dyDescent="0.2">
      <c r="A1" s="987" t="s">
        <v>978</v>
      </c>
      <c r="B1" s="988"/>
      <c r="C1" s="988"/>
      <c r="D1" s="988"/>
      <c r="E1" s="989"/>
    </row>
    <row r="2" spans="1:5" ht="14.1" customHeight="1" x14ac:dyDescent="0.2">
      <c r="A2" s="990" t="s">
        <v>889</v>
      </c>
      <c r="B2" s="990" t="s">
        <v>890</v>
      </c>
      <c r="C2" s="992" t="s">
        <v>891</v>
      </c>
      <c r="D2" s="993"/>
      <c r="E2" s="994" t="s">
        <v>892</v>
      </c>
    </row>
    <row r="3" spans="1:5" ht="14.45" customHeight="1" x14ac:dyDescent="0.2">
      <c r="A3" s="991"/>
      <c r="B3" s="991"/>
      <c r="C3" s="579" t="s">
        <v>137</v>
      </c>
      <c r="D3" s="579" t="s">
        <v>147</v>
      </c>
      <c r="E3" s="995"/>
    </row>
    <row r="4" spans="1:5" ht="15" x14ac:dyDescent="0.2">
      <c r="A4" s="599"/>
      <c r="B4" s="600" t="s">
        <v>937</v>
      </c>
      <c r="C4" s="601">
        <v>0</v>
      </c>
      <c r="D4" s="601">
        <v>0</v>
      </c>
      <c r="E4" s="198"/>
    </row>
    <row r="5" spans="1:5" ht="11.25" customHeight="1" x14ac:dyDescent="0.2">
      <c r="A5" s="197"/>
      <c r="B5" s="197"/>
      <c r="C5" s="198"/>
      <c r="D5" s="198"/>
      <c r="E5" s="198"/>
    </row>
    <row r="6" spans="1:5" ht="11.25" customHeight="1" x14ac:dyDescent="0.2">
      <c r="A6" s="197"/>
      <c r="B6" s="197"/>
      <c r="C6" s="198"/>
      <c r="D6" s="198"/>
      <c r="E6" s="198"/>
    </row>
    <row r="7" spans="1:5" ht="11.25" customHeight="1" x14ac:dyDescent="0.2">
      <c r="A7" s="197"/>
      <c r="B7" s="197"/>
      <c r="C7" s="198"/>
      <c r="D7" s="198"/>
      <c r="E7" s="198"/>
    </row>
    <row r="8" spans="1:5" ht="11.25" customHeight="1" x14ac:dyDescent="0.2">
      <c r="A8" s="197"/>
      <c r="B8" s="197"/>
      <c r="C8" s="198"/>
      <c r="D8" s="198"/>
      <c r="E8" s="198"/>
    </row>
    <row r="9" spans="1:5" ht="11.25" customHeight="1" x14ac:dyDescent="0.2">
      <c r="A9" s="197"/>
      <c r="B9" s="197"/>
      <c r="C9" s="198"/>
      <c r="D9" s="198"/>
      <c r="E9" s="198"/>
    </row>
    <row r="10" spans="1:5" ht="11.25" customHeight="1" x14ac:dyDescent="0.2">
      <c r="A10" s="197"/>
      <c r="B10" s="197"/>
      <c r="C10" s="198"/>
      <c r="D10" s="198"/>
      <c r="E10" s="198"/>
    </row>
    <row r="11" spans="1:5" ht="11.25" customHeight="1" x14ac:dyDescent="0.2">
      <c r="A11" s="197"/>
      <c r="B11" s="197"/>
      <c r="C11" s="198"/>
      <c r="D11" s="198"/>
      <c r="E11" s="198"/>
    </row>
    <row r="12" spans="1:5" ht="11.25" customHeight="1" x14ac:dyDescent="0.2">
      <c r="A12" s="197"/>
      <c r="B12" s="197"/>
      <c r="C12" s="198"/>
      <c r="D12" s="198"/>
      <c r="E12" s="198"/>
    </row>
    <row r="13" spans="1:5" ht="11.25" customHeight="1" x14ac:dyDescent="0.2">
      <c r="A13" s="197"/>
      <c r="B13" s="197"/>
      <c r="C13" s="198"/>
      <c r="D13" s="198"/>
      <c r="E13" s="198"/>
    </row>
    <row r="14" spans="1:5" ht="11.25" customHeight="1" x14ac:dyDescent="0.2">
      <c r="A14" s="197"/>
      <c r="B14" s="197"/>
      <c r="C14" s="198"/>
      <c r="D14" s="198"/>
      <c r="E14" s="198"/>
    </row>
    <row r="15" spans="1:5" ht="11.25" customHeight="1" x14ac:dyDescent="0.2">
      <c r="A15" s="197"/>
      <c r="B15" s="197"/>
      <c r="C15" s="198"/>
      <c r="D15" s="198"/>
      <c r="E15" s="198"/>
    </row>
    <row r="16" spans="1:5" ht="11.25" customHeight="1" x14ac:dyDescent="0.2">
      <c r="A16" s="197"/>
      <c r="B16" s="197"/>
      <c r="C16" s="198"/>
      <c r="D16" s="198"/>
      <c r="E16" s="198"/>
    </row>
    <row r="17" spans="1:5" ht="11.25" customHeight="1" x14ac:dyDescent="0.2">
      <c r="A17" s="197"/>
      <c r="B17" s="197"/>
      <c r="C17" s="198"/>
      <c r="D17" s="198"/>
      <c r="E17" s="198"/>
    </row>
    <row r="18" spans="1:5" ht="11.25" customHeight="1" x14ac:dyDescent="0.2">
      <c r="A18" s="197"/>
      <c r="B18" s="197"/>
      <c r="C18" s="198"/>
      <c r="D18" s="198"/>
      <c r="E18" s="198"/>
    </row>
    <row r="19" spans="1:5" ht="11.25" customHeight="1" x14ac:dyDescent="0.2">
      <c r="A19" s="197"/>
      <c r="B19" s="197"/>
      <c r="C19" s="198"/>
      <c r="D19" s="198"/>
      <c r="E19" s="198"/>
    </row>
    <row r="20" spans="1:5" ht="11.25" customHeight="1" x14ac:dyDescent="0.2">
      <c r="A20" s="197"/>
      <c r="B20" s="197"/>
      <c r="C20" s="198"/>
      <c r="D20" s="198"/>
      <c r="E20" s="198"/>
    </row>
    <row r="22" spans="1:5" x14ac:dyDescent="0.2">
      <c r="A22" s="210" t="s">
        <v>133</v>
      </c>
    </row>
  </sheetData>
  <mergeCells count="5">
    <mergeCell ref="A1:E1"/>
    <mergeCell ref="A2:A3"/>
    <mergeCell ref="B2:B3"/>
    <mergeCell ref="C2:D2"/>
    <mergeCell ref="E2:E3"/>
  </mergeCells>
  <pageMargins left="0.7" right="0.7" top="0.75" bottom="0.75" header="0.3" footer="0.3"/>
  <pageSetup paperSize="9" scale="8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>
    <tabColor rgb="FFFFFF00"/>
  </sheetPr>
  <dimension ref="A1:C20"/>
  <sheetViews>
    <sheetView showGridLines="0" zoomScaleNormal="100" workbookViewId="0">
      <selection activeCell="C23" sqref="C23"/>
    </sheetView>
  </sheetViews>
  <sheetFormatPr baseColWidth="10" defaultColWidth="13.33203125" defaultRowHeight="12.75" x14ac:dyDescent="0.2"/>
  <cols>
    <col min="1" max="1" width="59.83203125" style="36" customWidth="1"/>
    <col min="2" max="2" width="32" style="36" customWidth="1"/>
    <col min="3" max="3" width="54.5" style="36" customWidth="1"/>
    <col min="4" max="16384" width="13.33203125" style="36"/>
  </cols>
  <sheetData>
    <row r="1" spans="1:3" s="211" customFormat="1" ht="55.5" customHeight="1" x14ac:dyDescent="0.2">
      <c r="A1" s="996" t="s">
        <v>979</v>
      </c>
      <c r="B1" s="997"/>
      <c r="C1" s="998"/>
    </row>
    <row r="2" spans="1:3" s="211" customFormat="1" x14ac:dyDescent="0.2">
      <c r="A2" s="212"/>
      <c r="B2" s="213"/>
      <c r="C2" s="214"/>
    </row>
    <row r="3" spans="1:3" s="211" customFormat="1" x14ac:dyDescent="0.2">
      <c r="A3" s="212"/>
      <c r="B3" s="213"/>
      <c r="C3" s="214"/>
    </row>
    <row r="4" spans="1:3" s="211" customFormat="1" x14ac:dyDescent="0.2">
      <c r="A4" s="212"/>
      <c r="B4" s="213"/>
      <c r="C4" s="214"/>
    </row>
    <row r="5" spans="1:3" s="211" customFormat="1" x14ac:dyDescent="0.2">
      <c r="A5" s="212"/>
      <c r="B5" s="213"/>
      <c r="C5" s="214"/>
    </row>
    <row r="6" spans="1:3" s="211" customFormat="1" x14ac:dyDescent="0.2">
      <c r="A6" s="212"/>
      <c r="B6" s="213"/>
      <c r="C6" s="214"/>
    </row>
    <row r="7" spans="1:3" s="211" customFormat="1" x14ac:dyDescent="0.2">
      <c r="A7" s="212"/>
      <c r="B7" s="213"/>
      <c r="C7" s="214"/>
    </row>
    <row r="8" spans="1:3" s="211" customFormat="1" x14ac:dyDescent="0.2">
      <c r="A8" s="999" t="s">
        <v>902</v>
      </c>
      <c r="B8" s="1000"/>
      <c r="C8" s="1001"/>
    </row>
    <row r="9" spans="1:3" s="211" customFormat="1" x14ac:dyDescent="0.2">
      <c r="A9" s="212"/>
      <c r="B9" s="213"/>
      <c r="C9" s="214"/>
    </row>
    <row r="10" spans="1:3" s="211" customFormat="1" x14ac:dyDescent="0.2">
      <c r="A10" s="212"/>
      <c r="B10" s="213"/>
      <c r="C10" s="214"/>
    </row>
    <row r="11" spans="1:3" s="211" customFormat="1" x14ac:dyDescent="0.2">
      <c r="A11" s="212"/>
      <c r="B11" s="213"/>
      <c r="C11" s="214"/>
    </row>
    <row r="12" spans="1:3" s="211" customFormat="1" x14ac:dyDescent="0.2">
      <c r="A12" s="212"/>
      <c r="B12" s="213"/>
      <c r="C12" s="214"/>
    </row>
    <row r="13" spans="1:3" s="211" customFormat="1" x14ac:dyDescent="0.2">
      <c r="A13" s="212"/>
      <c r="B13" s="213"/>
      <c r="C13" s="214"/>
    </row>
    <row r="14" spans="1:3" s="211" customFormat="1" x14ac:dyDescent="0.2">
      <c r="A14" s="212"/>
      <c r="B14" s="213"/>
      <c r="C14" s="214"/>
    </row>
    <row r="15" spans="1:3" s="211" customFormat="1" x14ac:dyDescent="0.2">
      <c r="A15" s="216"/>
      <c r="B15" s="217"/>
      <c r="C15" s="218"/>
    </row>
    <row r="16" spans="1:3" s="211" customFormat="1" x14ac:dyDescent="0.2"/>
    <row r="17" spans="1:1" x14ac:dyDescent="0.2">
      <c r="A17" s="210" t="s">
        <v>133</v>
      </c>
    </row>
    <row r="18" spans="1:1" x14ac:dyDescent="0.2">
      <c r="A18" s="211"/>
    </row>
    <row r="19" spans="1:1" x14ac:dyDescent="0.2">
      <c r="A19" s="211"/>
    </row>
    <row r="20" spans="1:1" x14ac:dyDescent="0.2">
      <c r="A20" s="211"/>
    </row>
  </sheetData>
  <mergeCells count="2">
    <mergeCell ref="A1:C1"/>
    <mergeCell ref="A8:C8"/>
  </mergeCells>
  <pageMargins left="0.7" right="0.7" top="0.75" bottom="0.75" header="0.3" footer="0.3"/>
  <pageSetup scale="7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>
    <tabColor rgb="FFFFFF00"/>
  </sheetPr>
  <dimension ref="A1:C21"/>
  <sheetViews>
    <sheetView showGridLines="0" zoomScaleNormal="100" workbookViewId="0">
      <selection activeCell="B24" sqref="B24"/>
    </sheetView>
  </sheetViews>
  <sheetFormatPr baseColWidth="10" defaultColWidth="13.33203125" defaultRowHeight="12.75" x14ac:dyDescent="0.2"/>
  <cols>
    <col min="1" max="1" width="59.83203125" style="36" customWidth="1"/>
    <col min="2" max="2" width="32" style="36" customWidth="1"/>
    <col min="3" max="3" width="54.5" style="36" customWidth="1"/>
    <col min="4" max="16384" width="13.33203125" style="36"/>
  </cols>
  <sheetData>
    <row r="1" spans="1:3" s="211" customFormat="1" ht="58.5" customHeight="1" x14ac:dyDescent="0.2">
      <c r="A1" s="996" t="s">
        <v>980</v>
      </c>
      <c r="B1" s="997"/>
      <c r="C1" s="998"/>
    </row>
    <row r="2" spans="1:3" s="211" customFormat="1" x14ac:dyDescent="0.2">
      <c r="A2" s="212"/>
      <c r="B2" s="213"/>
      <c r="C2" s="214"/>
    </row>
    <row r="3" spans="1:3" s="211" customFormat="1" x14ac:dyDescent="0.2">
      <c r="A3" s="212"/>
      <c r="B3" s="213"/>
      <c r="C3" s="214"/>
    </row>
    <row r="4" spans="1:3" s="211" customFormat="1" x14ac:dyDescent="0.2">
      <c r="A4" s="212"/>
      <c r="B4" s="213"/>
      <c r="C4" s="214"/>
    </row>
    <row r="5" spans="1:3" s="211" customFormat="1" x14ac:dyDescent="0.2">
      <c r="A5" s="212"/>
      <c r="B5" s="213"/>
      <c r="C5" s="214"/>
    </row>
    <row r="6" spans="1:3" s="211" customFormat="1" x14ac:dyDescent="0.2">
      <c r="A6" s="212"/>
      <c r="B6" s="213"/>
      <c r="C6" s="214"/>
    </row>
    <row r="7" spans="1:3" s="211" customFormat="1" x14ac:dyDescent="0.2">
      <c r="A7" s="212"/>
      <c r="B7" s="213"/>
      <c r="C7" s="214"/>
    </row>
    <row r="8" spans="1:3" s="211" customFormat="1" x14ac:dyDescent="0.2">
      <c r="A8" s="999" t="s">
        <v>903</v>
      </c>
      <c r="B8" s="1000"/>
      <c r="C8" s="1001"/>
    </row>
    <row r="9" spans="1:3" s="211" customFormat="1" x14ac:dyDescent="0.2">
      <c r="A9" s="212"/>
      <c r="B9" s="213"/>
      <c r="C9" s="214"/>
    </row>
    <row r="10" spans="1:3" s="211" customFormat="1" x14ac:dyDescent="0.2">
      <c r="A10" s="215"/>
      <c r="C10" s="214"/>
    </row>
    <row r="11" spans="1:3" s="211" customFormat="1" x14ac:dyDescent="0.2">
      <c r="A11" s="212"/>
      <c r="B11" s="213"/>
      <c r="C11" s="214"/>
    </row>
    <row r="12" spans="1:3" s="211" customFormat="1" x14ac:dyDescent="0.2">
      <c r="A12" s="212"/>
      <c r="B12" s="213"/>
      <c r="C12" s="214"/>
    </row>
    <row r="13" spans="1:3" s="211" customFormat="1" x14ac:dyDescent="0.2">
      <c r="A13" s="212"/>
      <c r="B13" s="213"/>
      <c r="C13" s="214"/>
    </row>
    <row r="14" spans="1:3" s="211" customFormat="1" x14ac:dyDescent="0.2">
      <c r="A14" s="212"/>
      <c r="B14" s="213"/>
      <c r="C14" s="214"/>
    </row>
    <row r="15" spans="1:3" s="211" customFormat="1" x14ac:dyDescent="0.2">
      <c r="A15" s="216"/>
      <c r="B15" s="217"/>
      <c r="C15" s="218"/>
    </row>
    <row r="16" spans="1:3" s="211" customFormat="1" x14ac:dyDescent="0.2"/>
    <row r="17" spans="1:1" x14ac:dyDescent="0.2">
      <c r="A17" s="210" t="s">
        <v>133</v>
      </c>
    </row>
    <row r="18" spans="1:1" x14ac:dyDescent="0.2">
      <c r="A18" s="211"/>
    </row>
    <row r="19" spans="1:1" x14ac:dyDescent="0.2">
      <c r="A19" s="211"/>
    </row>
    <row r="20" spans="1:1" x14ac:dyDescent="0.2">
      <c r="A20" s="211"/>
    </row>
    <row r="21" spans="1:1" x14ac:dyDescent="0.2">
      <c r="A21" s="211"/>
    </row>
  </sheetData>
  <mergeCells count="2">
    <mergeCell ref="A1:C1"/>
    <mergeCell ref="A8:C8"/>
  </mergeCells>
  <pageMargins left="0.7" right="0.7" top="0.75" bottom="0.75" header="0.3" footer="0.3"/>
  <pageSetup scale="7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outlinePr summaryBelow="0"/>
  </sheetPr>
  <dimension ref="A1:F84"/>
  <sheetViews>
    <sheetView showGridLines="0" topLeftCell="A61" zoomScale="70" zoomScaleNormal="70" workbookViewId="0">
      <selection activeCell="D71" sqref="D71"/>
    </sheetView>
  </sheetViews>
  <sheetFormatPr baseColWidth="10" defaultColWidth="12.83203125" defaultRowHeight="15" x14ac:dyDescent="0.25"/>
  <cols>
    <col min="1" max="1" width="112.5" style="637" customWidth="1"/>
    <col min="2" max="3" width="18.1640625" style="637" customWidth="1"/>
    <col min="4" max="4" width="115.1640625" style="637" bestFit="1" customWidth="1"/>
    <col min="5" max="6" width="18.1640625" style="637" customWidth="1"/>
    <col min="7" max="16384" width="12.83203125" style="637"/>
  </cols>
  <sheetData>
    <row r="1" spans="1:6" ht="30" customHeight="1" x14ac:dyDescent="0.25">
      <c r="A1" s="1002" t="s">
        <v>983</v>
      </c>
      <c r="B1" s="1003"/>
      <c r="C1" s="1003"/>
      <c r="D1" s="1003"/>
      <c r="E1" s="1003"/>
      <c r="F1" s="1004"/>
    </row>
    <row r="2" spans="1:6" ht="15" customHeight="1" x14ac:dyDescent="0.25">
      <c r="A2" s="1005" t="s">
        <v>912</v>
      </c>
      <c r="B2" s="1006"/>
      <c r="C2" s="1006"/>
      <c r="D2" s="1006"/>
      <c r="E2" s="1006"/>
      <c r="F2" s="1007"/>
    </row>
    <row r="3" spans="1:6" ht="15" customHeight="1" x14ac:dyDescent="0.25">
      <c r="A3" s="1008" t="s">
        <v>984</v>
      </c>
      <c r="B3" s="1009"/>
      <c r="C3" s="1009"/>
      <c r="D3" s="1009"/>
      <c r="E3" s="1009"/>
      <c r="F3" s="1010"/>
    </row>
    <row r="4" spans="1:6" ht="12.95" customHeight="1" x14ac:dyDescent="0.25">
      <c r="A4" s="1008" t="s">
        <v>985</v>
      </c>
      <c r="B4" s="1009"/>
      <c r="C4" s="1009"/>
      <c r="D4" s="1009"/>
      <c r="E4" s="1009"/>
      <c r="F4" s="1010"/>
    </row>
    <row r="5" spans="1:6" ht="12.95" customHeight="1" x14ac:dyDescent="0.25">
      <c r="A5" s="1011" t="s">
        <v>986</v>
      </c>
      <c r="B5" s="1012"/>
      <c r="C5" s="1012"/>
      <c r="D5" s="1012"/>
      <c r="E5" s="1012"/>
      <c r="F5" s="1013"/>
    </row>
    <row r="6" spans="1:6" ht="41.45" customHeight="1" x14ac:dyDescent="0.25">
      <c r="A6" s="638" t="s">
        <v>987</v>
      </c>
      <c r="B6" s="639">
        <v>2025</v>
      </c>
      <c r="C6" s="640">
        <v>2024</v>
      </c>
      <c r="D6" s="641" t="s">
        <v>103</v>
      </c>
      <c r="E6" s="639">
        <v>2025</v>
      </c>
      <c r="F6" s="640">
        <v>2024</v>
      </c>
    </row>
    <row r="7" spans="1:6" ht="12.95" customHeight="1" x14ac:dyDescent="0.25">
      <c r="A7" s="642" t="s">
        <v>0</v>
      </c>
      <c r="B7" s="643"/>
      <c r="C7" s="643"/>
      <c r="D7" s="642" t="s">
        <v>1</v>
      </c>
      <c r="E7" s="643"/>
      <c r="F7" s="643"/>
    </row>
    <row r="8" spans="1:6" x14ac:dyDescent="0.25">
      <c r="A8" s="644" t="s">
        <v>2</v>
      </c>
      <c r="B8" s="645"/>
      <c r="C8" s="645"/>
      <c r="D8" s="644" t="s">
        <v>3</v>
      </c>
      <c r="E8" s="645"/>
      <c r="F8" s="645"/>
    </row>
    <row r="9" spans="1:6" x14ac:dyDescent="0.25">
      <c r="A9" s="646" t="s">
        <v>988</v>
      </c>
      <c r="B9" s="647">
        <v>1375701.66</v>
      </c>
      <c r="C9" s="647">
        <v>199472.9</v>
      </c>
      <c r="D9" s="646" t="s">
        <v>989</v>
      </c>
      <c r="E9" s="647">
        <v>0</v>
      </c>
      <c r="F9" s="647">
        <v>0</v>
      </c>
    </row>
    <row r="10" spans="1:6" x14ac:dyDescent="0.25">
      <c r="A10" s="648" t="s">
        <v>990</v>
      </c>
      <c r="B10" s="647">
        <v>0</v>
      </c>
      <c r="C10" s="647">
        <v>0</v>
      </c>
      <c r="D10" s="648" t="s">
        <v>991</v>
      </c>
      <c r="E10" s="647">
        <v>0</v>
      </c>
      <c r="F10" s="647">
        <v>0</v>
      </c>
    </row>
    <row r="11" spans="1:6" x14ac:dyDescent="0.25">
      <c r="A11" s="648" t="s">
        <v>992</v>
      </c>
      <c r="B11" s="647">
        <v>1375701.66</v>
      </c>
      <c r="C11" s="647">
        <v>199472.9</v>
      </c>
      <c r="D11" s="648" t="s">
        <v>993</v>
      </c>
      <c r="E11" s="647">
        <v>0</v>
      </c>
      <c r="F11" s="647">
        <v>0</v>
      </c>
    </row>
    <row r="12" spans="1:6" x14ac:dyDescent="0.25">
      <c r="A12" s="648" t="s">
        <v>994</v>
      </c>
      <c r="B12" s="647">
        <v>0</v>
      </c>
      <c r="C12" s="647">
        <v>0</v>
      </c>
      <c r="D12" s="648" t="s">
        <v>995</v>
      </c>
      <c r="E12" s="647">
        <v>0</v>
      </c>
      <c r="F12" s="647">
        <v>0</v>
      </c>
    </row>
    <row r="13" spans="1:6" x14ac:dyDescent="0.25">
      <c r="A13" s="648" t="s">
        <v>996</v>
      </c>
      <c r="B13" s="647">
        <v>0</v>
      </c>
      <c r="C13" s="647">
        <v>0</v>
      </c>
      <c r="D13" s="648" t="s">
        <v>997</v>
      </c>
      <c r="E13" s="647">
        <v>0</v>
      </c>
      <c r="F13" s="647">
        <v>0</v>
      </c>
    </row>
    <row r="14" spans="1:6" x14ac:dyDescent="0.25">
      <c r="A14" s="648" t="s">
        <v>998</v>
      </c>
      <c r="B14" s="647">
        <v>0</v>
      </c>
      <c r="C14" s="647">
        <v>0</v>
      </c>
      <c r="D14" s="648" t="s">
        <v>999</v>
      </c>
      <c r="E14" s="647">
        <v>0</v>
      </c>
      <c r="F14" s="647">
        <v>0</v>
      </c>
    </row>
    <row r="15" spans="1:6" x14ac:dyDescent="0.25">
      <c r="A15" s="648" t="s">
        <v>1000</v>
      </c>
      <c r="B15" s="647"/>
      <c r="C15" s="647"/>
      <c r="D15" s="648" t="s">
        <v>1001</v>
      </c>
      <c r="E15" s="647"/>
      <c r="F15" s="647"/>
    </row>
    <row r="16" spans="1:6" x14ac:dyDescent="0.25">
      <c r="A16" s="648" t="s">
        <v>1002</v>
      </c>
      <c r="B16" s="647"/>
      <c r="C16" s="647"/>
      <c r="D16" s="648" t="s">
        <v>1003</v>
      </c>
      <c r="E16" s="647">
        <v>0</v>
      </c>
      <c r="F16" s="647">
        <v>0</v>
      </c>
    </row>
    <row r="17" spans="1:6" x14ac:dyDescent="0.25">
      <c r="A17" s="646" t="s">
        <v>1004</v>
      </c>
      <c r="B17" s="647">
        <v>9421</v>
      </c>
      <c r="C17" s="647">
        <v>9421</v>
      </c>
      <c r="D17" s="648" t="s">
        <v>1005</v>
      </c>
      <c r="E17" s="647"/>
      <c r="F17" s="647"/>
    </row>
    <row r="18" spans="1:6" x14ac:dyDescent="0.25">
      <c r="A18" s="648" t="s">
        <v>1006</v>
      </c>
      <c r="B18" s="647">
        <v>0</v>
      </c>
      <c r="C18" s="647">
        <v>0</v>
      </c>
      <c r="D18" s="648" t="s">
        <v>1007</v>
      </c>
      <c r="E18" s="647">
        <v>0</v>
      </c>
      <c r="F18" s="647">
        <v>0</v>
      </c>
    </row>
    <row r="19" spans="1:6" x14ac:dyDescent="0.25">
      <c r="A19" s="648" t="s">
        <v>1008</v>
      </c>
      <c r="B19" s="647">
        <v>0</v>
      </c>
      <c r="C19" s="647">
        <v>0</v>
      </c>
      <c r="D19" s="646" t="s">
        <v>1009</v>
      </c>
      <c r="E19" s="647">
        <v>0</v>
      </c>
      <c r="F19" s="647">
        <v>0</v>
      </c>
    </row>
    <row r="20" spans="1:6" x14ac:dyDescent="0.25">
      <c r="A20" s="648" t="s">
        <v>1010</v>
      </c>
      <c r="B20" s="647">
        <v>9421</v>
      </c>
      <c r="C20" s="647">
        <v>9421</v>
      </c>
      <c r="D20" s="648" t="s">
        <v>1011</v>
      </c>
      <c r="E20" s="647">
        <v>0</v>
      </c>
      <c r="F20" s="647">
        <v>0</v>
      </c>
    </row>
    <row r="21" spans="1:6" x14ac:dyDescent="0.25">
      <c r="A21" s="648" t="s">
        <v>1012</v>
      </c>
      <c r="B21" s="647"/>
      <c r="C21" s="647"/>
      <c r="D21" s="648" t="s">
        <v>1013</v>
      </c>
      <c r="E21" s="647">
        <v>0</v>
      </c>
      <c r="F21" s="647">
        <v>0</v>
      </c>
    </row>
    <row r="22" spans="1:6" x14ac:dyDescent="0.25">
      <c r="A22" s="648" t="s">
        <v>1014</v>
      </c>
      <c r="B22" s="647">
        <v>0</v>
      </c>
      <c r="C22" s="647">
        <v>0</v>
      </c>
      <c r="D22" s="648" t="s">
        <v>1015</v>
      </c>
      <c r="E22" s="647">
        <v>0</v>
      </c>
      <c r="F22" s="647">
        <v>0</v>
      </c>
    </row>
    <row r="23" spans="1:6" x14ac:dyDescent="0.25">
      <c r="A23" s="648" t="s">
        <v>1016</v>
      </c>
      <c r="B23" s="647"/>
      <c r="C23" s="647"/>
      <c r="D23" s="646" t="s">
        <v>1017</v>
      </c>
      <c r="E23" s="647">
        <v>0</v>
      </c>
      <c r="F23" s="647">
        <v>0</v>
      </c>
    </row>
    <row r="24" spans="1:6" x14ac:dyDescent="0.25">
      <c r="A24" s="648" t="s">
        <v>1018</v>
      </c>
      <c r="B24" s="647">
        <v>0</v>
      </c>
      <c r="C24" s="647">
        <v>0</v>
      </c>
      <c r="D24" s="648" t="s">
        <v>1019</v>
      </c>
      <c r="E24" s="647">
        <v>0</v>
      </c>
      <c r="F24" s="647">
        <v>0</v>
      </c>
    </row>
    <row r="25" spans="1:6" x14ac:dyDescent="0.25">
      <c r="A25" s="646" t="s">
        <v>1020</v>
      </c>
      <c r="B25" s="647">
        <v>0</v>
      </c>
      <c r="C25" s="647">
        <v>0</v>
      </c>
      <c r="D25" s="648" t="s">
        <v>1021</v>
      </c>
      <c r="E25" s="647">
        <v>0</v>
      </c>
      <c r="F25" s="647">
        <v>0</v>
      </c>
    </row>
    <row r="26" spans="1:6" x14ac:dyDescent="0.25">
      <c r="A26" s="648" t="s">
        <v>1022</v>
      </c>
      <c r="B26" s="647">
        <v>0</v>
      </c>
      <c r="C26" s="647">
        <v>0</v>
      </c>
      <c r="D26" s="646" t="s">
        <v>1023</v>
      </c>
      <c r="E26" s="647">
        <v>0</v>
      </c>
      <c r="F26" s="647">
        <v>0</v>
      </c>
    </row>
    <row r="27" spans="1:6" x14ac:dyDescent="0.25">
      <c r="A27" s="648" t="s">
        <v>1024</v>
      </c>
      <c r="B27" s="647"/>
      <c r="C27" s="647"/>
      <c r="D27" s="646" t="s">
        <v>1025</v>
      </c>
      <c r="E27" s="647">
        <v>0</v>
      </c>
      <c r="F27" s="647">
        <v>0</v>
      </c>
    </row>
    <row r="28" spans="1:6" x14ac:dyDescent="0.25">
      <c r="A28" s="648" t="s">
        <v>1026</v>
      </c>
      <c r="B28" s="647"/>
      <c r="C28" s="647"/>
      <c r="D28" s="648" t="s">
        <v>1027</v>
      </c>
      <c r="E28" s="647">
        <v>0</v>
      </c>
      <c r="F28" s="647">
        <v>0</v>
      </c>
    </row>
    <row r="29" spans="1:6" x14ac:dyDescent="0.25">
      <c r="A29" s="648" t="s">
        <v>1028</v>
      </c>
      <c r="B29" s="647">
        <v>0</v>
      </c>
      <c r="C29" s="647">
        <v>0</v>
      </c>
      <c r="D29" s="648" t="s">
        <v>1029</v>
      </c>
      <c r="E29" s="647">
        <v>0</v>
      </c>
      <c r="F29" s="647">
        <v>0</v>
      </c>
    </row>
    <row r="30" spans="1:6" x14ac:dyDescent="0.25">
      <c r="A30" s="648" t="s">
        <v>1030</v>
      </c>
      <c r="B30" s="647"/>
      <c r="C30" s="647"/>
      <c r="D30" s="648" t="s">
        <v>1031</v>
      </c>
      <c r="E30" s="647">
        <v>0</v>
      </c>
      <c r="F30" s="647">
        <v>0</v>
      </c>
    </row>
    <row r="31" spans="1:6" x14ac:dyDescent="0.25">
      <c r="A31" s="646" t="s">
        <v>1032</v>
      </c>
      <c r="B31" s="647">
        <v>0</v>
      </c>
      <c r="C31" s="647">
        <v>0</v>
      </c>
      <c r="D31" s="646" t="s">
        <v>1033</v>
      </c>
      <c r="E31" s="647">
        <v>0</v>
      </c>
      <c r="F31" s="647">
        <v>0</v>
      </c>
    </row>
    <row r="32" spans="1:6" x14ac:dyDescent="0.25">
      <c r="A32" s="648" t="s">
        <v>1034</v>
      </c>
      <c r="B32" s="647">
        <v>0</v>
      </c>
      <c r="C32" s="647">
        <v>0</v>
      </c>
      <c r="D32" s="648" t="s">
        <v>1035</v>
      </c>
      <c r="E32" s="647"/>
      <c r="F32" s="647"/>
    </row>
    <row r="33" spans="1:6" ht="14.45" customHeight="1" x14ac:dyDescent="0.25">
      <c r="A33" s="648" t="s">
        <v>1036</v>
      </c>
      <c r="B33" s="647"/>
      <c r="C33" s="647"/>
      <c r="D33" s="648" t="s">
        <v>1037</v>
      </c>
      <c r="E33" s="647"/>
      <c r="F33" s="647"/>
    </row>
    <row r="34" spans="1:6" ht="14.45" customHeight="1" x14ac:dyDescent="0.25">
      <c r="A34" s="648" t="s">
        <v>1038</v>
      </c>
      <c r="B34" s="647"/>
      <c r="C34" s="647"/>
      <c r="D34" s="648" t="s">
        <v>1039</v>
      </c>
      <c r="E34" s="647"/>
      <c r="F34" s="647"/>
    </row>
    <row r="35" spans="1:6" ht="14.45" customHeight="1" x14ac:dyDescent="0.25">
      <c r="A35" s="648" t="s">
        <v>1040</v>
      </c>
      <c r="B35" s="647"/>
      <c r="C35" s="647"/>
      <c r="D35" s="648" t="s">
        <v>1041</v>
      </c>
      <c r="E35" s="647"/>
      <c r="F35" s="647"/>
    </row>
    <row r="36" spans="1:6" ht="14.45" customHeight="1" x14ac:dyDescent="0.25">
      <c r="A36" s="648" t="s">
        <v>1042</v>
      </c>
      <c r="B36" s="647"/>
      <c r="C36" s="647"/>
      <c r="D36" s="648" t="s">
        <v>1043</v>
      </c>
      <c r="E36" s="647"/>
      <c r="F36" s="647"/>
    </row>
    <row r="37" spans="1:6" ht="14.45" customHeight="1" x14ac:dyDescent="0.25">
      <c r="A37" s="646" t="s">
        <v>1044</v>
      </c>
      <c r="B37" s="647">
        <v>0</v>
      </c>
      <c r="C37" s="647">
        <v>0</v>
      </c>
      <c r="D37" s="648" t="s">
        <v>1045</v>
      </c>
      <c r="E37" s="647"/>
      <c r="F37" s="647"/>
    </row>
    <row r="38" spans="1:6" x14ac:dyDescent="0.25">
      <c r="A38" s="646" t="s">
        <v>1046</v>
      </c>
      <c r="B38" s="647">
        <v>0</v>
      </c>
      <c r="C38" s="647">
        <v>0</v>
      </c>
      <c r="D38" s="646" t="s">
        <v>1047</v>
      </c>
      <c r="E38" s="647">
        <v>0</v>
      </c>
      <c r="F38" s="647">
        <v>0</v>
      </c>
    </row>
    <row r="39" spans="1:6" x14ac:dyDescent="0.25">
      <c r="A39" s="648" t="s">
        <v>1048</v>
      </c>
      <c r="B39" s="647">
        <v>0</v>
      </c>
      <c r="C39" s="647">
        <v>0</v>
      </c>
      <c r="D39" s="648" t="s">
        <v>1049</v>
      </c>
      <c r="E39" s="647">
        <v>0</v>
      </c>
      <c r="F39" s="647">
        <v>0</v>
      </c>
    </row>
    <row r="40" spans="1:6" x14ac:dyDescent="0.25">
      <c r="A40" s="648" t="s">
        <v>1050</v>
      </c>
      <c r="B40" s="647">
        <v>0</v>
      </c>
      <c r="C40" s="647">
        <v>0</v>
      </c>
      <c r="D40" s="648" t="s">
        <v>1051</v>
      </c>
      <c r="E40" s="647">
        <v>0</v>
      </c>
      <c r="F40" s="647">
        <v>0</v>
      </c>
    </row>
    <row r="41" spans="1:6" x14ac:dyDescent="0.25">
      <c r="A41" s="646" t="s">
        <v>1052</v>
      </c>
      <c r="B41" s="647">
        <v>0</v>
      </c>
      <c r="C41" s="647">
        <v>0</v>
      </c>
      <c r="D41" s="648" t="s">
        <v>1053</v>
      </c>
      <c r="E41" s="647">
        <v>0</v>
      </c>
      <c r="F41" s="647">
        <v>0</v>
      </c>
    </row>
    <row r="42" spans="1:6" x14ac:dyDescent="0.25">
      <c r="A42" s="648" t="s">
        <v>1054</v>
      </c>
      <c r="B42" s="647">
        <v>0</v>
      </c>
      <c r="C42" s="647">
        <v>0</v>
      </c>
      <c r="D42" s="646" t="s">
        <v>1055</v>
      </c>
      <c r="E42" s="647">
        <v>0</v>
      </c>
      <c r="F42" s="647">
        <v>0</v>
      </c>
    </row>
    <row r="43" spans="1:6" x14ac:dyDescent="0.25">
      <c r="A43" s="648" t="s">
        <v>1056</v>
      </c>
      <c r="B43" s="647"/>
      <c r="C43" s="647"/>
      <c r="D43" s="648" t="s">
        <v>1057</v>
      </c>
      <c r="E43" s="647">
        <v>0</v>
      </c>
      <c r="F43" s="647">
        <v>0</v>
      </c>
    </row>
    <row r="44" spans="1:6" x14ac:dyDescent="0.25">
      <c r="A44" s="648" t="s">
        <v>1058</v>
      </c>
      <c r="B44" s="647"/>
      <c r="C44" s="647"/>
      <c r="D44" s="648" t="s">
        <v>1059</v>
      </c>
      <c r="E44" s="647">
        <v>0</v>
      </c>
      <c r="F44" s="647">
        <v>0</v>
      </c>
    </row>
    <row r="45" spans="1:6" x14ac:dyDescent="0.25">
      <c r="A45" s="648" t="s">
        <v>1060</v>
      </c>
      <c r="B45" s="647"/>
      <c r="C45" s="647"/>
      <c r="D45" s="648" t="s">
        <v>1061</v>
      </c>
      <c r="E45" s="647">
        <v>0</v>
      </c>
      <c r="F45" s="647">
        <v>0</v>
      </c>
    </row>
    <row r="46" spans="1:6" x14ac:dyDescent="0.25">
      <c r="A46" s="645"/>
      <c r="B46" s="649"/>
      <c r="C46" s="649"/>
      <c r="D46" s="645"/>
      <c r="E46" s="649"/>
      <c r="F46" s="649"/>
    </row>
    <row r="47" spans="1:6" x14ac:dyDescent="0.25">
      <c r="A47" s="650" t="s">
        <v>1062</v>
      </c>
      <c r="B47" s="651">
        <v>1385122.66</v>
      </c>
      <c r="C47" s="651">
        <v>208893.9</v>
      </c>
      <c r="D47" s="644" t="s">
        <v>1063</v>
      </c>
      <c r="E47" s="651">
        <v>0</v>
      </c>
      <c r="F47" s="651">
        <v>0</v>
      </c>
    </row>
    <row r="48" spans="1:6" x14ac:dyDescent="0.25">
      <c r="A48" s="645"/>
      <c r="B48" s="649"/>
      <c r="C48" s="649"/>
      <c r="D48" s="645"/>
      <c r="E48" s="649"/>
      <c r="F48" s="649"/>
    </row>
    <row r="49" spans="1:6" x14ac:dyDescent="0.25">
      <c r="A49" s="644" t="s">
        <v>19</v>
      </c>
      <c r="B49" s="649"/>
      <c r="C49" s="649"/>
      <c r="D49" s="644" t="s">
        <v>21</v>
      </c>
      <c r="E49" s="649"/>
      <c r="F49" s="649"/>
    </row>
    <row r="50" spans="1:6" x14ac:dyDescent="0.25">
      <c r="A50" s="646" t="s">
        <v>1064</v>
      </c>
      <c r="B50" s="647">
        <v>15072715.77</v>
      </c>
      <c r="C50" s="647">
        <v>26881445.030000001</v>
      </c>
      <c r="D50" s="646" t="s">
        <v>1065</v>
      </c>
      <c r="E50" s="647">
        <v>0</v>
      </c>
      <c r="F50" s="647">
        <v>0</v>
      </c>
    </row>
    <row r="51" spans="1:6" x14ac:dyDescent="0.25">
      <c r="A51" s="646" t="s">
        <v>1066</v>
      </c>
      <c r="B51" s="647">
        <v>0</v>
      </c>
      <c r="C51" s="647">
        <v>0</v>
      </c>
      <c r="D51" s="646" t="s">
        <v>1067</v>
      </c>
      <c r="E51" s="647">
        <v>0</v>
      </c>
      <c r="F51" s="647">
        <v>0</v>
      </c>
    </row>
    <row r="52" spans="1:6" x14ac:dyDescent="0.25">
      <c r="A52" s="646" t="s">
        <v>1068</v>
      </c>
      <c r="B52" s="647">
        <v>0</v>
      </c>
      <c r="C52" s="647">
        <v>0</v>
      </c>
      <c r="D52" s="646" t="s">
        <v>1069</v>
      </c>
      <c r="E52" s="647">
        <v>0</v>
      </c>
      <c r="F52" s="647">
        <v>0</v>
      </c>
    </row>
    <row r="53" spans="1:6" x14ac:dyDescent="0.25">
      <c r="A53" s="646" t="s">
        <v>1070</v>
      </c>
      <c r="B53" s="647">
        <v>6014608.96</v>
      </c>
      <c r="C53" s="647">
        <v>6014608.96</v>
      </c>
      <c r="D53" s="646" t="s">
        <v>1071</v>
      </c>
      <c r="E53" s="647">
        <v>0</v>
      </c>
      <c r="F53" s="647">
        <v>0</v>
      </c>
    </row>
    <row r="54" spans="1:6" x14ac:dyDescent="0.25">
      <c r="A54" s="646" t="s">
        <v>1072</v>
      </c>
      <c r="B54" s="647">
        <v>0</v>
      </c>
      <c r="C54" s="647">
        <v>0</v>
      </c>
      <c r="D54" s="646" t="s">
        <v>1073</v>
      </c>
      <c r="E54" s="647">
        <v>0</v>
      </c>
      <c r="F54" s="647">
        <v>0</v>
      </c>
    </row>
    <row r="55" spans="1:6" x14ac:dyDescent="0.25">
      <c r="A55" s="646" t="s">
        <v>1074</v>
      </c>
      <c r="B55" s="647">
        <v>-5823882.0700000003</v>
      </c>
      <c r="C55" s="647">
        <v>-5716552.5700000003</v>
      </c>
      <c r="D55" s="652" t="s">
        <v>1075</v>
      </c>
      <c r="E55" s="647">
        <v>0</v>
      </c>
      <c r="F55" s="647">
        <v>0</v>
      </c>
    </row>
    <row r="56" spans="1:6" x14ac:dyDescent="0.25">
      <c r="A56" s="646" t="s">
        <v>1076</v>
      </c>
      <c r="B56" s="647">
        <v>0</v>
      </c>
      <c r="C56" s="647">
        <v>0</v>
      </c>
      <c r="D56" s="645"/>
      <c r="E56" s="649"/>
      <c r="F56" s="649"/>
    </row>
    <row r="57" spans="1:6" x14ac:dyDescent="0.25">
      <c r="A57" s="646" t="s">
        <v>1077</v>
      </c>
      <c r="B57" s="647">
        <v>0</v>
      </c>
      <c r="C57" s="647">
        <v>0</v>
      </c>
      <c r="D57" s="644" t="s">
        <v>1078</v>
      </c>
      <c r="E57" s="651">
        <v>0</v>
      </c>
      <c r="F57" s="651">
        <v>0</v>
      </c>
    </row>
    <row r="58" spans="1:6" x14ac:dyDescent="0.25">
      <c r="A58" s="646" t="s">
        <v>1079</v>
      </c>
      <c r="B58" s="647">
        <v>0</v>
      </c>
      <c r="C58" s="647">
        <v>0</v>
      </c>
      <c r="D58" s="645"/>
      <c r="E58" s="649"/>
      <c r="F58" s="649"/>
    </row>
    <row r="59" spans="1:6" x14ac:dyDescent="0.25">
      <c r="A59" s="645"/>
      <c r="B59" s="649"/>
      <c r="C59" s="649"/>
      <c r="D59" s="644" t="s">
        <v>1080</v>
      </c>
      <c r="E59" s="651">
        <v>0</v>
      </c>
      <c r="F59" s="651">
        <v>0</v>
      </c>
    </row>
    <row r="60" spans="1:6" x14ac:dyDescent="0.25">
      <c r="A60" s="650" t="s">
        <v>1081</v>
      </c>
      <c r="B60" s="651">
        <v>15263442.66</v>
      </c>
      <c r="C60" s="651">
        <v>27179501.420000002</v>
      </c>
      <c r="D60" s="645"/>
      <c r="E60" s="649"/>
      <c r="F60" s="649"/>
    </row>
    <row r="61" spans="1:6" x14ac:dyDescent="0.25">
      <c r="A61" s="645"/>
      <c r="B61" s="649"/>
      <c r="C61" s="649"/>
      <c r="D61" s="653" t="s">
        <v>36</v>
      </c>
      <c r="E61" s="649"/>
      <c r="F61" s="649"/>
    </row>
    <row r="62" spans="1:6" x14ac:dyDescent="0.25">
      <c r="A62" s="650" t="s">
        <v>1082</v>
      </c>
      <c r="B62" s="651">
        <v>16648565.32</v>
      </c>
      <c r="C62" s="651">
        <v>27388395.32</v>
      </c>
      <c r="D62" s="645"/>
      <c r="E62" s="649"/>
      <c r="F62" s="649"/>
    </row>
    <row r="63" spans="1:6" x14ac:dyDescent="0.25">
      <c r="A63" s="645"/>
      <c r="B63" s="645"/>
      <c r="C63" s="645"/>
      <c r="D63" s="654" t="s">
        <v>1083</v>
      </c>
      <c r="E63" s="647">
        <v>0</v>
      </c>
      <c r="F63" s="647">
        <v>0</v>
      </c>
    </row>
    <row r="64" spans="1:6" x14ac:dyDescent="0.25">
      <c r="A64" s="645"/>
      <c r="B64" s="645"/>
      <c r="C64" s="645"/>
      <c r="D64" s="646" t="s">
        <v>1084</v>
      </c>
      <c r="E64" s="647">
        <v>0</v>
      </c>
      <c r="F64" s="647">
        <v>0</v>
      </c>
    </row>
    <row r="65" spans="1:6" x14ac:dyDescent="0.25">
      <c r="A65" s="645"/>
      <c r="B65" s="645"/>
      <c r="C65" s="645"/>
      <c r="D65" s="652" t="s">
        <v>1085</v>
      </c>
      <c r="E65" s="647">
        <v>0</v>
      </c>
      <c r="F65" s="647">
        <v>0</v>
      </c>
    </row>
    <row r="66" spans="1:6" x14ac:dyDescent="0.25">
      <c r="A66" s="645"/>
      <c r="B66" s="645"/>
      <c r="C66" s="645"/>
      <c r="D66" s="646" t="s">
        <v>1086</v>
      </c>
      <c r="E66" s="647">
        <v>0</v>
      </c>
      <c r="F66" s="647">
        <v>0</v>
      </c>
    </row>
    <row r="67" spans="1:6" x14ac:dyDescent="0.25">
      <c r="A67" s="645"/>
      <c r="B67" s="645"/>
      <c r="C67" s="645"/>
      <c r="D67" s="645"/>
      <c r="E67" s="649"/>
      <c r="F67" s="649"/>
    </row>
    <row r="68" spans="1:6" x14ac:dyDescent="0.25">
      <c r="A68" s="645"/>
      <c r="B68" s="645"/>
      <c r="C68" s="645"/>
      <c r="D68" s="654" t="s">
        <v>1087</v>
      </c>
      <c r="E68" s="647">
        <v>16648565.32</v>
      </c>
      <c r="F68" s="647">
        <v>27388395.32</v>
      </c>
    </row>
    <row r="69" spans="1:6" x14ac:dyDescent="0.25">
      <c r="A69" s="655"/>
      <c r="B69" s="645"/>
      <c r="C69" s="645"/>
      <c r="D69" s="646" t="s">
        <v>1088</v>
      </c>
      <c r="E69" s="647">
        <v>-10739830</v>
      </c>
      <c r="F69" s="647">
        <v>-3683054.52</v>
      </c>
    </row>
    <row r="70" spans="1:6" x14ac:dyDescent="0.25">
      <c r="A70" s="655"/>
      <c r="B70" s="645"/>
      <c r="C70" s="645"/>
      <c r="D70" s="646" t="s">
        <v>1089</v>
      </c>
      <c r="E70" s="647">
        <v>27388395.32</v>
      </c>
      <c r="F70" s="647">
        <v>31071449.84</v>
      </c>
    </row>
    <row r="71" spans="1:6" x14ac:dyDescent="0.25">
      <c r="A71" s="655"/>
      <c r="B71" s="645"/>
      <c r="C71" s="645"/>
      <c r="D71" s="646" t="s">
        <v>1090</v>
      </c>
      <c r="E71" s="647">
        <v>0</v>
      </c>
      <c r="F71" s="647">
        <v>0</v>
      </c>
    </row>
    <row r="72" spans="1:6" x14ac:dyDescent="0.25">
      <c r="A72" s="655"/>
      <c r="B72" s="645"/>
      <c r="C72" s="645"/>
      <c r="D72" s="646" t="s">
        <v>1091</v>
      </c>
      <c r="E72" s="647">
        <v>0</v>
      </c>
      <c r="F72" s="647">
        <v>0</v>
      </c>
    </row>
    <row r="73" spans="1:6" x14ac:dyDescent="0.25">
      <c r="A73" s="655"/>
      <c r="B73" s="645"/>
      <c r="C73" s="645"/>
      <c r="D73" s="646" t="s">
        <v>1092</v>
      </c>
      <c r="E73" s="647">
        <v>0</v>
      </c>
      <c r="F73" s="647">
        <v>0</v>
      </c>
    </row>
    <row r="74" spans="1:6" x14ac:dyDescent="0.25">
      <c r="A74" s="655"/>
      <c r="B74" s="645"/>
      <c r="C74" s="645"/>
      <c r="D74" s="645"/>
      <c r="E74" s="649"/>
      <c r="F74" s="649"/>
    </row>
    <row r="75" spans="1:6" x14ac:dyDescent="0.25">
      <c r="A75" s="655"/>
      <c r="B75" s="645"/>
      <c r="C75" s="645"/>
      <c r="D75" s="654" t="s">
        <v>1093</v>
      </c>
      <c r="E75" s="647">
        <v>0</v>
      </c>
      <c r="F75" s="647">
        <v>0</v>
      </c>
    </row>
    <row r="76" spans="1:6" x14ac:dyDescent="0.25">
      <c r="A76" s="655"/>
      <c r="B76" s="645"/>
      <c r="C76" s="645"/>
      <c r="D76" s="646" t="s">
        <v>1094</v>
      </c>
      <c r="E76" s="647">
        <v>0</v>
      </c>
      <c r="F76" s="647">
        <v>0</v>
      </c>
    </row>
    <row r="77" spans="1:6" x14ac:dyDescent="0.25">
      <c r="A77" s="655"/>
      <c r="B77" s="645"/>
      <c r="C77" s="645"/>
      <c r="D77" s="646" t="s">
        <v>1095</v>
      </c>
      <c r="E77" s="647">
        <v>0</v>
      </c>
      <c r="F77" s="647">
        <v>0</v>
      </c>
    </row>
    <row r="78" spans="1:6" x14ac:dyDescent="0.25">
      <c r="A78" s="655"/>
      <c r="B78" s="645"/>
      <c r="C78" s="645"/>
      <c r="D78" s="645"/>
      <c r="E78" s="649"/>
      <c r="F78" s="649"/>
    </row>
    <row r="79" spans="1:6" x14ac:dyDescent="0.25">
      <c r="A79" s="655"/>
      <c r="B79" s="645"/>
      <c r="C79" s="645"/>
      <c r="D79" s="644" t="s">
        <v>1096</v>
      </c>
      <c r="E79" s="651">
        <v>16648565.32</v>
      </c>
      <c r="F79" s="651">
        <v>27388395.32</v>
      </c>
    </row>
    <row r="80" spans="1:6" x14ac:dyDescent="0.25">
      <c r="A80" s="655"/>
      <c r="B80" s="645"/>
      <c r="C80" s="645"/>
      <c r="D80" s="645"/>
      <c r="E80" s="649"/>
      <c r="F80" s="649"/>
    </row>
    <row r="81" spans="1:6" x14ac:dyDescent="0.25">
      <c r="A81" s="655"/>
      <c r="B81" s="645"/>
      <c r="C81" s="645"/>
      <c r="D81" s="644" t="s">
        <v>1097</v>
      </c>
      <c r="E81" s="651">
        <v>16648565.32</v>
      </c>
      <c r="F81" s="651">
        <v>27388395.32</v>
      </c>
    </row>
    <row r="82" spans="1:6" x14ac:dyDescent="0.25">
      <c r="A82" s="656"/>
      <c r="B82" s="657"/>
      <c r="C82" s="657"/>
      <c r="D82" s="657"/>
      <c r="E82" s="658"/>
      <c r="F82" s="658"/>
    </row>
    <row r="84" spans="1:6" x14ac:dyDescent="0.25">
      <c r="A84" s="637" t="s">
        <v>1098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50:F81 E9:F45 B9:C62" xr:uid="{00000000-0002-0000-2200-000000000000}">
      <formula1>-1.79769313486231E+100</formula1>
      <formula2>1.79769313486231E+100</formula2>
    </dataValidation>
    <dataValidation allowBlank="1" showInputMessage="1" showErrorMessage="1" prompt="20XN (d)" sqref="B6 E6" xr:uid="{00000000-0002-0000-2200-000001000000}"/>
    <dataValidation allowBlank="1" showInputMessage="1" showErrorMessage="1" prompt="31 de diciembre de 20XN-1 (e)" sqref="C6 F6" xr:uid="{00000000-0002-0000-2200-000002000000}"/>
  </dataValidations>
  <pageMargins left="0.7" right="0.7" top="0.75" bottom="0.75" header="0.3" footer="0.3"/>
  <pageSetup paperSize="119" scale="38" orientation="portrait" horizontalDpi="1200" verticalDpi="12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outlinePr summaryBelow="0"/>
  </sheetPr>
  <dimension ref="A1:H47"/>
  <sheetViews>
    <sheetView showGridLines="0" topLeftCell="A7" zoomScale="75" zoomScaleNormal="75" workbookViewId="0">
      <selection activeCell="A47" sqref="A47"/>
    </sheetView>
  </sheetViews>
  <sheetFormatPr baseColWidth="10" defaultColWidth="12.83203125" defaultRowHeight="15" x14ac:dyDescent="0.25"/>
  <cols>
    <col min="1" max="1" width="67.6640625" style="637" bestFit="1" customWidth="1"/>
    <col min="2" max="2" width="27" style="637" customWidth="1"/>
    <col min="3" max="3" width="19.5" style="637" customWidth="1"/>
    <col min="4" max="4" width="18.33203125" style="637" customWidth="1"/>
    <col min="5" max="5" width="22.1640625" style="637" customWidth="1"/>
    <col min="6" max="6" width="24.1640625" style="637" customWidth="1"/>
    <col min="7" max="7" width="18.33203125" style="637" customWidth="1"/>
    <col min="8" max="8" width="26" style="637" customWidth="1"/>
    <col min="9" max="16384" width="12.83203125" style="637"/>
  </cols>
  <sheetData>
    <row r="1" spans="1:8" ht="40.9" customHeight="1" x14ac:dyDescent="0.25">
      <c r="A1" s="1002" t="s">
        <v>1099</v>
      </c>
      <c r="B1" s="1003"/>
      <c r="C1" s="1003"/>
      <c r="D1" s="1003"/>
      <c r="E1" s="1003"/>
      <c r="F1" s="1003"/>
      <c r="G1" s="1003"/>
      <c r="H1" s="1004"/>
    </row>
    <row r="2" spans="1:8" x14ac:dyDescent="0.25">
      <c r="A2" s="1015" t="str">
        <f>'[10]Formato 1'!A2</f>
        <v>FIDEICOMISO DE ADMINISTRACIÓN E INVERSIÓN PARA LA REALIZACIÓN DE ACTIVIDADES DE RESCATE Y CONSERVACIÓN DE SITIOS ARQUEOLÓGICOS EN EL ESTADO DE GUANAJUATO (FIARCA)</v>
      </c>
      <c r="B2" s="1016"/>
      <c r="C2" s="1016"/>
      <c r="D2" s="1016"/>
      <c r="E2" s="1016"/>
      <c r="F2" s="1016"/>
      <c r="G2" s="1016"/>
      <c r="H2" s="1017"/>
    </row>
    <row r="3" spans="1:8" ht="15" customHeight="1" x14ac:dyDescent="0.25">
      <c r="A3" s="1008" t="s">
        <v>1100</v>
      </c>
      <c r="B3" s="1009"/>
      <c r="C3" s="1009"/>
      <c r="D3" s="1009"/>
      <c r="E3" s="1009"/>
      <c r="F3" s="1009"/>
      <c r="G3" s="1009"/>
      <c r="H3" s="1010"/>
    </row>
    <row r="4" spans="1:8" ht="15" customHeight="1" x14ac:dyDescent="0.25">
      <c r="A4" s="1008" t="s">
        <v>1101</v>
      </c>
      <c r="B4" s="1009"/>
      <c r="C4" s="1009"/>
      <c r="D4" s="1009"/>
      <c r="E4" s="1009"/>
      <c r="F4" s="1009"/>
      <c r="G4" s="1009"/>
      <c r="H4" s="1010"/>
    </row>
    <row r="5" spans="1:8" x14ac:dyDescent="0.25">
      <c r="A5" s="1011" t="s">
        <v>986</v>
      </c>
      <c r="B5" s="1012"/>
      <c r="C5" s="1012"/>
      <c r="D5" s="1012"/>
      <c r="E5" s="1012"/>
      <c r="F5" s="1012"/>
      <c r="G5" s="1012"/>
      <c r="H5" s="1013"/>
    </row>
    <row r="6" spans="1:8" ht="48.95" customHeight="1" x14ac:dyDescent="0.25">
      <c r="A6" s="659" t="s">
        <v>1102</v>
      </c>
      <c r="B6" s="660">
        <f>'[10]Formato 1'!C6</f>
        <v>2024</v>
      </c>
      <c r="C6" s="659" t="s">
        <v>1103</v>
      </c>
      <c r="D6" s="659" t="s">
        <v>1104</v>
      </c>
      <c r="E6" s="659" t="s">
        <v>1105</v>
      </c>
      <c r="F6" s="659" t="s">
        <v>1106</v>
      </c>
      <c r="G6" s="659" t="s">
        <v>1107</v>
      </c>
      <c r="H6" s="661" t="s">
        <v>1108</v>
      </c>
    </row>
    <row r="7" spans="1:8" x14ac:dyDescent="0.25">
      <c r="A7" s="662"/>
      <c r="B7" s="663"/>
      <c r="C7" s="663"/>
      <c r="D7" s="663"/>
      <c r="E7" s="663"/>
      <c r="F7" s="663"/>
      <c r="G7" s="663"/>
      <c r="H7" s="663"/>
    </row>
    <row r="8" spans="1:8" x14ac:dyDescent="0.25">
      <c r="A8" s="664" t="s">
        <v>1109</v>
      </c>
      <c r="B8" s="651">
        <f t="shared" ref="B8:H8" si="0">B9+B13</f>
        <v>0</v>
      </c>
      <c r="C8" s="651">
        <f t="shared" si="0"/>
        <v>0</v>
      </c>
      <c r="D8" s="651">
        <f t="shared" si="0"/>
        <v>0</v>
      </c>
      <c r="E8" s="651">
        <f t="shared" si="0"/>
        <v>0</v>
      </c>
      <c r="F8" s="651">
        <f t="shared" si="0"/>
        <v>0</v>
      </c>
      <c r="G8" s="651">
        <f t="shared" si="0"/>
        <v>0</v>
      </c>
      <c r="H8" s="651">
        <f t="shared" si="0"/>
        <v>0</v>
      </c>
    </row>
    <row r="9" spans="1:8" ht="15.75" customHeight="1" x14ac:dyDescent="0.25">
      <c r="A9" s="665" t="s">
        <v>1110</v>
      </c>
      <c r="B9" s="647">
        <f t="shared" ref="B9:H9" si="1">SUM(B10:B12)</f>
        <v>0</v>
      </c>
      <c r="C9" s="647">
        <f t="shared" si="1"/>
        <v>0</v>
      </c>
      <c r="D9" s="647">
        <f t="shared" si="1"/>
        <v>0</v>
      </c>
      <c r="E9" s="647">
        <f t="shared" si="1"/>
        <v>0</v>
      </c>
      <c r="F9" s="647">
        <f t="shared" si="1"/>
        <v>0</v>
      </c>
      <c r="G9" s="647">
        <f t="shared" si="1"/>
        <v>0</v>
      </c>
      <c r="H9" s="647">
        <f t="shared" si="1"/>
        <v>0</v>
      </c>
    </row>
    <row r="10" spans="1:8" ht="17.25" customHeight="1" x14ac:dyDescent="0.25">
      <c r="A10" s="666" t="s">
        <v>1111</v>
      </c>
      <c r="B10" s="667">
        <v>0</v>
      </c>
      <c r="C10" s="647">
        <v>0</v>
      </c>
      <c r="D10" s="667">
        <v>0</v>
      </c>
      <c r="E10" s="667">
        <v>0</v>
      </c>
      <c r="F10" s="667">
        <v>0</v>
      </c>
      <c r="G10" s="667">
        <v>0</v>
      </c>
      <c r="H10" s="667">
        <v>0</v>
      </c>
    </row>
    <row r="11" spans="1:8" x14ac:dyDescent="0.25">
      <c r="A11" s="666" t="s">
        <v>1112</v>
      </c>
      <c r="B11" s="667">
        <v>0</v>
      </c>
      <c r="C11" s="647">
        <v>0</v>
      </c>
      <c r="D11" s="667">
        <v>0</v>
      </c>
      <c r="E11" s="667">
        <v>0</v>
      </c>
      <c r="F11" s="667">
        <v>0</v>
      </c>
      <c r="G11" s="647">
        <v>0</v>
      </c>
      <c r="H11" s="647">
        <v>0</v>
      </c>
    </row>
    <row r="12" spans="1:8" ht="16.5" customHeight="1" x14ac:dyDescent="0.25">
      <c r="A12" s="666" t="s">
        <v>1113</v>
      </c>
      <c r="B12" s="667">
        <v>0</v>
      </c>
      <c r="C12" s="647">
        <v>0</v>
      </c>
      <c r="D12" s="667">
        <v>0</v>
      </c>
      <c r="E12" s="667">
        <v>0</v>
      </c>
      <c r="F12" s="667">
        <v>0</v>
      </c>
      <c r="G12" s="647">
        <v>0</v>
      </c>
      <c r="H12" s="647">
        <v>0</v>
      </c>
    </row>
    <row r="13" spans="1:8" x14ac:dyDescent="0.25">
      <c r="A13" s="665" t="s">
        <v>1114</v>
      </c>
      <c r="B13" s="647">
        <f t="shared" ref="B13:H13" si="2">SUM(B14:B16)</f>
        <v>0</v>
      </c>
      <c r="C13" s="647">
        <f t="shared" si="2"/>
        <v>0</v>
      </c>
      <c r="D13" s="647">
        <f t="shared" si="2"/>
        <v>0</v>
      </c>
      <c r="E13" s="647">
        <f t="shared" si="2"/>
        <v>0</v>
      </c>
      <c r="F13" s="647">
        <f t="shared" si="2"/>
        <v>0</v>
      </c>
      <c r="G13" s="647">
        <f t="shared" si="2"/>
        <v>0</v>
      </c>
      <c r="H13" s="647">
        <f t="shared" si="2"/>
        <v>0</v>
      </c>
    </row>
    <row r="14" spans="1:8" x14ac:dyDescent="0.25">
      <c r="A14" s="666" t="s">
        <v>1115</v>
      </c>
      <c r="B14" s="667">
        <v>0</v>
      </c>
      <c r="C14" s="647">
        <v>0</v>
      </c>
      <c r="D14" s="667">
        <v>0</v>
      </c>
      <c r="E14" s="667">
        <v>0</v>
      </c>
      <c r="F14" s="667">
        <v>0</v>
      </c>
      <c r="G14" s="647">
        <v>0</v>
      </c>
      <c r="H14" s="647">
        <v>0</v>
      </c>
    </row>
    <row r="15" spans="1:8" ht="15" customHeight="1" x14ac:dyDescent="0.25">
      <c r="A15" s="666" t="s">
        <v>1116</v>
      </c>
      <c r="B15" s="667">
        <v>0</v>
      </c>
      <c r="C15" s="647">
        <v>0</v>
      </c>
      <c r="D15" s="667">
        <v>0</v>
      </c>
      <c r="E15" s="667">
        <v>0</v>
      </c>
      <c r="F15" s="667">
        <v>0</v>
      </c>
      <c r="G15" s="647">
        <v>0</v>
      </c>
      <c r="H15" s="647">
        <v>0</v>
      </c>
    </row>
    <row r="16" spans="1:8" x14ac:dyDescent="0.25">
      <c r="A16" s="666" t="s">
        <v>1117</v>
      </c>
      <c r="B16" s="667">
        <v>0</v>
      </c>
      <c r="C16" s="647">
        <v>0</v>
      </c>
      <c r="D16" s="667">
        <v>0</v>
      </c>
      <c r="E16" s="667">
        <v>0</v>
      </c>
      <c r="F16" s="667">
        <v>0</v>
      </c>
      <c r="G16" s="647">
        <v>0</v>
      </c>
      <c r="H16" s="647">
        <v>0</v>
      </c>
    </row>
    <row r="17" spans="1:8" ht="26.25" x14ac:dyDescent="0.4">
      <c r="A17" s="668"/>
      <c r="B17" s="669"/>
      <c r="C17" s="669"/>
      <c r="D17" s="670" t="s">
        <v>1118</v>
      </c>
      <c r="E17" s="669"/>
      <c r="F17" s="669"/>
      <c r="G17" s="669"/>
      <c r="H17" s="669"/>
    </row>
    <row r="18" spans="1:8" x14ac:dyDescent="0.25">
      <c r="A18" s="664" t="s">
        <v>1119</v>
      </c>
      <c r="B18" s="651">
        <v>0</v>
      </c>
      <c r="C18" s="671"/>
      <c r="D18" s="671"/>
      <c r="E18" s="671"/>
      <c r="F18" s="651">
        <v>0</v>
      </c>
      <c r="G18" s="671"/>
      <c r="H18" s="671"/>
    </row>
    <row r="19" spans="1:8" ht="16.5" customHeight="1" x14ac:dyDescent="0.25">
      <c r="A19" s="668"/>
      <c r="B19" s="669"/>
      <c r="C19" s="669"/>
      <c r="D19" s="669"/>
      <c r="E19" s="669"/>
      <c r="F19" s="669"/>
      <c r="G19" s="669"/>
      <c r="H19" s="669"/>
    </row>
    <row r="20" spans="1:8" ht="14.45" customHeight="1" x14ac:dyDescent="0.25">
      <c r="A20" s="664" t="s">
        <v>1120</v>
      </c>
      <c r="B20" s="651">
        <f t="shared" ref="B20:H20" si="3">B8+B18</f>
        <v>0</v>
      </c>
      <c r="C20" s="651">
        <f t="shared" si="3"/>
        <v>0</v>
      </c>
      <c r="D20" s="651">
        <f t="shared" si="3"/>
        <v>0</v>
      </c>
      <c r="E20" s="651">
        <f t="shared" si="3"/>
        <v>0</v>
      </c>
      <c r="F20" s="651">
        <f t="shared" si="3"/>
        <v>0</v>
      </c>
      <c r="G20" s="651">
        <f t="shared" si="3"/>
        <v>0</v>
      </c>
      <c r="H20" s="651">
        <f t="shared" si="3"/>
        <v>0</v>
      </c>
    </row>
    <row r="21" spans="1:8" ht="16.5" customHeight="1" x14ac:dyDescent="0.25">
      <c r="A21" s="668"/>
      <c r="B21" s="649"/>
      <c r="C21" s="649"/>
      <c r="D21" s="649"/>
      <c r="E21" s="649"/>
      <c r="F21" s="649"/>
      <c r="G21" s="649"/>
      <c r="H21" s="649"/>
    </row>
    <row r="22" spans="1:8" ht="16.5" customHeight="1" x14ac:dyDescent="0.25">
      <c r="A22" s="664" t="s">
        <v>1121</v>
      </c>
      <c r="B22" s="651">
        <f>SUM(B23:B25)</f>
        <v>0</v>
      </c>
      <c r="C22" s="651">
        <f t="shared" ref="C22:H22" si="4">SUM(C23:C25)</f>
        <v>0</v>
      </c>
      <c r="D22" s="651">
        <f t="shared" si="4"/>
        <v>0</v>
      </c>
      <c r="E22" s="651">
        <f t="shared" si="4"/>
        <v>0</v>
      </c>
      <c r="F22" s="651">
        <f t="shared" si="4"/>
        <v>0</v>
      </c>
      <c r="G22" s="651">
        <f t="shared" si="4"/>
        <v>0</v>
      </c>
      <c r="H22" s="651">
        <f t="shared" si="4"/>
        <v>0</v>
      </c>
    </row>
    <row r="23" spans="1:8" ht="15" customHeight="1" x14ac:dyDescent="0.25">
      <c r="A23" s="672" t="s">
        <v>1122</v>
      </c>
      <c r="B23" s="647">
        <v>0</v>
      </c>
      <c r="C23" s="647">
        <v>0</v>
      </c>
      <c r="D23" s="647">
        <v>0</v>
      </c>
      <c r="E23" s="647">
        <v>0</v>
      </c>
      <c r="F23" s="647">
        <v>0</v>
      </c>
      <c r="G23" s="647">
        <v>0</v>
      </c>
      <c r="H23" s="647">
        <v>0</v>
      </c>
    </row>
    <row r="24" spans="1:8" ht="15" customHeight="1" x14ac:dyDescent="0.25">
      <c r="A24" s="672" t="s">
        <v>1123</v>
      </c>
      <c r="B24" s="647">
        <v>0</v>
      </c>
      <c r="C24" s="647">
        <v>0</v>
      </c>
      <c r="D24" s="647">
        <v>0</v>
      </c>
      <c r="E24" s="647">
        <v>0</v>
      </c>
      <c r="F24" s="647">
        <v>0</v>
      </c>
      <c r="G24" s="647">
        <v>0</v>
      </c>
      <c r="H24" s="647">
        <v>0</v>
      </c>
    </row>
    <row r="25" spans="1:8" x14ac:dyDescent="0.25">
      <c r="A25" s="672" t="s">
        <v>1124</v>
      </c>
      <c r="B25" s="647">
        <v>0</v>
      </c>
      <c r="C25" s="647">
        <v>0</v>
      </c>
      <c r="D25" s="647">
        <v>0</v>
      </c>
      <c r="E25" s="647">
        <v>0</v>
      </c>
      <c r="F25" s="647">
        <v>0</v>
      </c>
      <c r="G25" s="647">
        <v>0</v>
      </c>
      <c r="H25" s="647">
        <v>0</v>
      </c>
    </row>
    <row r="26" spans="1:8" ht="16.5" customHeight="1" x14ac:dyDescent="0.25">
      <c r="A26" s="673"/>
      <c r="B26" s="649"/>
      <c r="C26" s="649"/>
      <c r="D26" s="649"/>
      <c r="E26" s="649"/>
      <c r="F26" s="649"/>
      <c r="G26" s="649"/>
      <c r="H26" s="649"/>
    </row>
    <row r="27" spans="1:8" ht="16.5" customHeight="1" x14ac:dyDescent="0.25">
      <c r="A27" s="664" t="s">
        <v>1125</v>
      </c>
      <c r="B27" s="651">
        <f>SUM(B28:B30)</f>
        <v>0</v>
      </c>
      <c r="C27" s="651">
        <f t="shared" ref="C27:H27" si="5">SUM(C28:C30)</f>
        <v>0</v>
      </c>
      <c r="D27" s="651">
        <f t="shared" si="5"/>
        <v>0</v>
      </c>
      <c r="E27" s="651">
        <f t="shared" si="5"/>
        <v>0</v>
      </c>
      <c r="F27" s="651">
        <f t="shared" si="5"/>
        <v>0</v>
      </c>
      <c r="G27" s="651">
        <f t="shared" si="5"/>
        <v>0</v>
      </c>
      <c r="H27" s="651">
        <f t="shared" si="5"/>
        <v>0</v>
      </c>
    </row>
    <row r="28" spans="1:8" ht="15" customHeight="1" x14ac:dyDescent="0.25">
      <c r="A28" s="672" t="s">
        <v>1126</v>
      </c>
      <c r="B28" s="647">
        <v>0</v>
      </c>
      <c r="C28" s="647">
        <v>0</v>
      </c>
      <c r="D28" s="647">
        <v>0</v>
      </c>
      <c r="E28" s="647">
        <v>0</v>
      </c>
      <c r="F28" s="647">
        <v>0</v>
      </c>
      <c r="G28" s="647">
        <v>0</v>
      </c>
      <c r="H28" s="647">
        <v>0</v>
      </c>
    </row>
    <row r="29" spans="1:8" ht="15" customHeight="1" x14ac:dyDescent="0.25">
      <c r="A29" s="672" t="s">
        <v>1127</v>
      </c>
      <c r="B29" s="647">
        <v>0</v>
      </c>
      <c r="C29" s="647">
        <v>0</v>
      </c>
      <c r="D29" s="647">
        <v>0</v>
      </c>
      <c r="E29" s="647">
        <v>0</v>
      </c>
      <c r="F29" s="647">
        <v>0</v>
      </c>
      <c r="G29" s="647">
        <v>0</v>
      </c>
      <c r="H29" s="647">
        <v>0</v>
      </c>
    </row>
    <row r="30" spans="1:8" ht="15.75" customHeight="1" x14ac:dyDescent="0.25">
      <c r="A30" s="672" t="s">
        <v>1128</v>
      </c>
      <c r="B30" s="647">
        <v>0</v>
      </c>
      <c r="C30" s="647">
        <v>0</v>
      </c>
      <c r="D30" s="647">
        <v>0</v>
      </c>
      <c r="E30" s="647">
        <v>0</v>
      </c>
      <c r="F30" s="647">
        <v>0</v>
      </c>
      <c r="G30" s="647">
        <v>0</v>
      </c>
      <c r="H30" s="647">
        <v>0</v>
      </c>
    </row>
    <row r="31" spans="1:8" ht="15" customHeight="1" x14ac:dyDescent="0.25">
      <c r="A31" s="674" t="s">
        <v>1129</v>
      </c>
      <c r="B31" s="656"/>
      <c r="C31" s="656"/>
      <c r="D31" s="656"/>
      <c r="E31" s="656"/>
      <c r="F31" s="656"/>
      <c r="G31" s="656"/>
      <c r="H31" s="656"/>
    </row>
    <row r="32" spans="1:8" x14ac:dyDescent="0.25">
      <c r="A32" s="675"/>
    </row>
    <row r="33" spans="1:8" ht="14.45" customHeight="1" x14ac:dyDescent="0.25">
      <c r="A33" s="1014" t="s">
        <v>1130</v>
      </c>
      <c r="B33" s="1014"/>
      <c r="C33" s="1014"/>
      <c r="D33" s="1014"/>
      <c r="E33" s="1014"/>
      <c r="F33" s="1014"/>
      <c r="G33" s="1014"/>
      <c r="H33" s="1014"/>
    </row>
    <row r="34" spans="1:8" ht="14.45" customHeight="1" x14ac:dyDescent="0.25">
      <c r="A34" s="1014"/>
      <c r="B34" s="1014"/>
      <c r="C34" s="1014"/>
      <c r="D34" s="1014"/>
      <c r="E34" s="1014"/>
      <c r="F34" s="1014"/>
      <c r="G34" s="1014"/>
      <c r="H34" s="1014"/>
    </row>
    <row r="35" spans="1:8" ht="14.45" customHeight="1" x14ac:dyDescent="0.25">
      <c r="A35" s="1014"/>
      <c r="B35" s="1014"/>
      <c r="C35" s="1014"/>
      <c r="D35" s="1014"/>
      <c r="E35" s="1014"/>
      <c r="F35" s="1014"/>
      <c r="G35" s="1014"/>
      <c r="H35" s="1014"/>
    </row>
    <row r="36" spans="1:8" ht="14.45" customHeight="1" x14ac:dyDescent="0.25">
      <c r="A36" s="1014"/>
      <c r="B36" s="1014"/>
      <c r="C36" s="1014"/>
      <c r="D36" s="1014"/>
      <c r="E36" s="1014"/>
      <c r="F36" s="1014"/>
      <c r="G36" s="1014"/>
      <c r="H36" s="1014"/>
    </row>
    <row r="37" spans="1:8" ht="14.45" customHeight="1" x14ac:dyDescent="0.25">
      <c r="A37" s="1014"/>
      <c r="B37" s="1014"/>
      <c r="C37" s="1014"/>
      <c r="D37" s="1014"/>
      <c r="E37" s="1014"/>
      <c r="F37" s="1014"/>
      <c r="G37" s="1014"/>
      <c r="H37" s="1014"/>
    </row>
    <row r="38" spans="1:8" x14ac:dyDescent="0.25">
      <c r="A38" s="675"/>
    </row>
    <row r="39" spans="1:8" ht="45" x14ac:dyDescent="0.25">
      <c r="A39" s="659" t="s">
        <v>1131</v>
      </c>
      <c r="B39" s="659" t="s">
        <v>1132</v>
      </c>
      <c r="C39" s="659" t="s">
        <v>1133</v>
      </c>
      <c r="D39" s="659" t="s">
        <v>1134</v>
      </c>
      <c r="E39" s="659" t="s">
        <v>1135</v>
      </c>
      <c r="F39" s="661" t="s">
        <v>1136</v>
      </c>
    </row>
    <row r="40" spans="1:8" x14ac:dyDescent="0.25">
      <c r="A40" s="645"/>
      <c r="B40" s="655"/>
      <c r="C40" s="655"/>
      <c r="D40" s="655"/>
      <c r="E40" s="655"/>
      <c r="F40" s="655"/>
    </row>
    <row r="41" spans="1:8" x14ac:dyDescent="0.25">
      <c r="A41" s="664" t="s">
        <v>1137</v>
      </c>
      <c r="B41" s="676">
        <f>SUM(B42:B44)</f>
        <v>0</v>
      </c>
      <c r="C41" s="676">
        <f t="shared" ref="C41:F41" si="6">SUM(C42:C44)</f>
        <v>0</v>
      </c>
      <c r="D41" s="676">
        <f t="shared" si="6"/>
        <v>0</v>
      </c>
      <c r="E41" s="676">
        <f t="shared" si="6"/>
        <v>0</v>
      </c>
      <c r="F41" s="676">
        <f t="shared" si="6"/>
        <v>0</v>
      </c>
    </row>
    <row r="42" spans="1:8" x14ac:dyDescent="0.25">
      <c r="A42" s="672" t="s">
        <v>1138</v>
      </c>
      <c r="B42" s="677">
        <v>0</v>
      </c>
      <c r="C42" s="677">
        <v>0</v>
      </c>
      <c r="D42" s="677">
        <v>0</v>
      </c>
      <c r="E42" s="677">
        <v>0</v>
      </c>
      <c r="F42" s="677">
        <v>0</v>
      </c>
      <c r="G42" s="678"/>
    </row>
    <row r="43" spans="1:8" x14ac:dyDescent="0.25">
      <c r="A43" s="672" t="s">
        <v>1139</v>
      </c>
      <c r="B43" s="677">
        <v>0</v>
      </c>
      <c r="C43" s="677">
        <v>0</v>
      </c>
      <c r="D43" s="677">
        <v>0</v>
      </c>
      <c r="E43" s="677">
        <v>0</v>
      </c>
      <c r="F43" s="677">
        <v>0</v>
      </c>
      <c r="G43" s="678"/>
    </row>
    <row r="44" spans="1:8" x14ac:dyDescent="0.25">
      <c r="A44" s="672" t="s">
        <v>1140</v>
      </c>
      <c r="B44" s="677">
        <v>0</v>
      </c>
      <c r="C44" s="677">
        <v>0</v>
      </c>
      <c r="D44" s="677">
        <v>0</v>
      </c>
      <c r="E44" s="677">
        <v>0</v>
      </c>
      <c r="F44" s="677">
        <v>0</v>
      </c>
      <c r="G44" s="678"/>
    </row>
    <row r="45" spans="1:8" x14ac:dyDescent="0.25">
      <c r="A45" s="679" t="s">
        <v>1129</v>
      </c>
      <c r="B45" s="656"/>
      <c r="C45" s="656"/>
      <c r="D45" s="656"/>
      <c r="E45" s="656"/>
      <c r="F45" s="656"/>
    </row>
    <row r="47" spans="1:8" x14ac:dyDescent="0.25">
      <c r="A47" s="637" t="s">
        <v>1098</v>
      </c>
    </row>
  </sheetData>
  <mergeCells count="6">
    <mergeCell ref="A33:H37"/>
    <mergeCell ref="A1:H1"/>
    <mergeCell ref="A2:H2"/>
    <mergeCell ref="A3:H3"/>
    <mergeCell ref="A4:H4"/>
    <mergeCell ref="A5:H5"/>
  </mergeCells>
  <dataValidations count="2">
    <dataValidation type="decimal" allowBlank="1" showInputMessage="1" showErrorMessage="1" sqref="B8:B9 C23:H30 D13:F13 B13 D8:H9 D22:H22 B17:B30 G11:H21 C8:C22 E17:F21 D18:D21" xr:uid="{00000000-0002-0000-2300-000000000000}">
      <formula1>-1.79769313486231E+100</formula1>
      <formula2>1.79769313486231E+100</formula2>
    </dataValidation>
    <dataValidation allowBlank="1" showInputMessage="1" showErrorMessage="1" prompt="Saldo al 31 de diciembre de 20XN-1 (d)" sqref="B6" xr:uid="{00000000-0002-0000-2300-000001000000}"/>
  </dataValidations>
  <pageMargins left="0.7" right="0.7" top="0.75" bottom="0.75" header="0.3" footer="0.3"/>
  <pageSetup paperSize="119" scale="51" orientation="portrait" horizontalDpi="1200" verticalDpi="12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outlinePr summaryBelow="0"/>
  </sheetPr>
  <dimension ref="A1:K35"/>
  <sheetViews>
    <sheetView showGridLines="0" topLeftCell="A13" zoomScale="75" zoomScaleNormal="75" workbookViewId="0">
      <selection activeCell="A23" sqref="A23"/>
    </sheetView>
  </sheetViews>
  <sheetFormatPr baseColWidth="10" defaultColWidth="12.83203125" defaultRowHeight="15" x14ac:dyDescent="0.25"/>
  <cols>
    <col min="1" max="1" width="67.5" style="637" customWidth="1"/>
    <col min="2" max="2" width="24.5" style="637" customWidth="1"/>
    <col min="3" max="3" width="23.6640625" style="637" customWidth="1"/>
    <col min="4" max="4" width="16.6640625" style="637" customWidth="1"/>
    <col min="5" max="5" width="19.6640625" style="637" customWidth="1"/>
    <col min="6" max="6" width="20.83203125" style="637" customWidth="1"/>
    <col min="7" max="7" width="21.6640625" style="637" customWidth="1"/>
    <col min="8" max="8" width="26" style="637" customWidth="1"/>
    <col min="9" max="9" width="23.83203125" style="637" customWidth="1"/>
    <col min="10" max="11" width="27.5" style="637" customWidth="1"/>
    <col min="12" max="12" width="5" style="637" customWidth="1"/>
    <col min="13" max="16384" width="12.83203125" style="637"/>
  </cols>
  <sheetData>
    <row r="1" spans="1:11" ht="34.5" customHeight="1" x14ac:dyDescent="0.25">
      <c r="A1" s="1002" t="s">
        <v>1141</v>
      </c>
      <c r="B1" s="1003"/>
      <c r="C1" s="1003"/>
      <c r="D1" s="1003"/>
      <c r="E1" s="1003"/>
      <c r="F1" s="1003"/>
      <c r="G1" s="1003"/>
      <c r="H1" s="1003"/>
      <c r="I1" s="1003"/>
      <c r="J1" s="1003"/>
      <c r="K1" s="1004"/>
    </row>
    <row r="2" spans="1:11" ht="14.45" customHeight="1" x14ac:dyDescent="0.25">
      <c r="A2" s="1015" t="str">
        <f>'[10]Formato 1'!A2</f>
        <v>FIDEICOMISO DE ADMINISTRACIÓN E INVERSIÓN PARA LA REALIZACIÓN DE ACTIVIDADES DE RESCATE Y CONSERVACIÓN DE SITIOS ARQUEOLÓGICOS EN EL ESTADO DE GUANAJUATO (FIARCA)</v>
      </c>
      <c r="B2" s="1016"/>
      <c r="C2" s="1016"/>
      <c r="D2" s="1016"/>
      <c r="E2" s="1016"/>
      <c r="F2" s="1016"/>
      <c r="G2" s="1016"/>
      <c r="H2" s="1016"/>
      <c r="I2" s="1016"/>
      <c r="J2" s="1016"/>
      <c r="K2" s="1017"/>
    </row>
    <row r="3" spans="1:11" x14ac:dyDescent="0.25">
      <c r="A3" s="1008" t="s">
        <v>1142</v>
      </c>
      <c r="B3" s="1009"/>
      <c r="C3" s="1009"/>
      <c r="D3" s="1009"/>
      <c r="E3" s="1009"/>
      <c r="F3" s="1009"/>
      <c r="G3" s="1009"/>
      <c r="H3" s="1009"/>
      <c r="I3" s="1009"/>
      <c r="J3" s="1009"/>
      <c r="K3" s="1010"/>
    </row>
    <row r="4" spans="1:11" x14ac:dyDescent="0.25">
      <c r="A4" s="1008" t="str">
        <f>'[10]Formato 2'!A4</f>
        <v>Del 1 de enero al 31 de diciembre de 2025</v>
      </c>
      <c r="B4" s="1009"/>
      <c r="C4" s="1009"/>
      <c r="D4" s="1009"/>
      <c r="E4" s="1009"/>
      <c r="F4" s="1009"/>
      <c r="G4" s="1009"/>
      <c r="H4" s="1009"/>
      <c r="I4" s="1009"/>
      <c r="J4" s="1009"/>
      <c r="K4" s="1010"/>
    </row>
    <row r="5" spans="1:11" x14ac:dyDescent="0.25">
      <c r="A5" s="1011" t="s">
        <v>986</v>
      </c>
      <c r="B5" s="1012"/>
      <c r="C5" s="1012"/>
      <c r="D5" s="1012"/>
      <c r="E5" s="1012"/>
      <c r="F5" s="1012"/>
      <c r="G5" s="1012"/>
      <c r="H5" s="1012"/>
      <c r="I5" s="1012"/>
      <c r="J5" s="1012"/>
      <c r="K5" s="1013"/>
    </row>
    <row r="6" spans="1:11" ht="78.599999999999994" customHeight="1" x14ac:dyDescent="0.25">
      <c r="A6" s="661" t="s">
        <v>1143</v>
      </c>
      <c r="B6" s="661" t="s">
        <v>1144</v>
      </c>
      <c r="C6" s="661" t="s">
        <v>1145</v>
      </c>
      <c r="D6" s="661" t="s">
        <v>1146</v>
      </c>
      <c r="E6" s="661" t="s">
        <v>1147</v>
      </c>
      <c r="F6" s="661" t="s">
        <v>1148</v>
      </c>
      <c r="G6" s="661" t="s">
        <v>1149</v>
      </c>
      <c r="H6" s="661" t="s">
        <v>1150</v>
      </c>
      <c r="I6" s="640" t="s">
        <v>1151</v>
      </c>
      <c r="J6" s="640" t="s">
        <v>1152</v>
      </c>
      <c r="K6" s="640" t="s">
        <v>1153</v>
      </c>
    </row>
    <row r="7" spans="1:11" ht="26.25" x14ac:dyDescent="0.4">
      <c r="A7" s="652"/>
      <c r="B7" s="655"/>
      <c r="C7" s="655"/>
      <c r="D7" s="655"/>
      <c r="E7" s="680" t="s">
        <v>902</v>
      </c>
      <c r="F7" s="655"/>
      <c r="G7" s="655"/>
      <c r="H7" s="655"/>
      <c r="I7" s="655"/>
      <c r="J7" s="655"/>
      <c r="K7" s="655"/>
    </row>
    <row r="8" spans="1:11" x14ac:dyDescent="0.25">
      <c r="A8" s="644" t="s">
        <v>1154</v>
      </c>
      <c r="B8" s="681"/>
      <c r="C8" s="681"/>
      <c r="D8" s="681"/>
      <c r="E8" s="651">
        <f>SUM(E9:E12)</f>
        <v>0</v>
      </c>
      <c r="F8" s="682"/>
      <c r="G8" s="651">
        <f>SUM(G9:G12)</f>
        <v>0</v>
      </c>
      <c r="H8" s="651">
        <f t="shared" ref="H8:K8" si="0">SUM(H9:H12)</f>
        <v>0</v>
      </c>
      <c r="I8" s="651">
        <f t="shared" si="0"/>
        <v>0</v>
      </c>
      <c r="J8" s="651">
        <f t="shared" si="0"/>
        <v>0</v>
      </c>
      <c r="K8" s="651">
        <f t="shared" si="0"/>
        <v>0</v>
      </c>
    </row>
    <row r="9" spans="1:11" x14ac:dyDescent="0.25">
      <c r="A9" s="683" t="s">
        <v>1155</v>
      </c>
      <c r="B9" s="684"/>
      <c r="C9" s="684"/>
      <c r="D9" s="684"/>
      <c r="E9" s="647">
        <v>0</v>
      </c>
      <c r="F9" s="647"/>
      <c r="G9" s="647">
        <v>0</v>
      </c>
      <c r="H9" s="647">
        <v>0</v>
      </c>
      <c r="I9" s="647">
        <v>0</v>
      </c>
      <c r="J9" s="647">
        <v>0</v>
      </c>
      <c r="K9" s="647">
        <v>0</v>
      </c>
    </row>
    <row r="10" spans="1:11" x14ac:dyDescent="0.25">
      <c r="A10" s="683" t="s">
        <v>1156</v>
      </c>
      <c r="B10" s="684"/>
      <c r="C10" s="684"/>
      <c r="D10" s="684"/>
      <c r="E10" s="647">
        <v>0</v>
      </c>
      <c r="F10" s="647"/>
      <c r="G10" s="647">
        <v>0</v>
      </c>
      <c r="H10" s="647">
        <v>0</v>
      </c>
      <c r="I10" s="647">
        <v>0</v>
      </c>
      <c r="J10" s="647">
        <v>0</v>
      </c>
      <c r="K10" s="647">
        <v>0</v>
      </c>
    </row>
    <row r="11" spans="1:11" x14ac:dyDescent="0.25">
      <c r="A11" s="683" t="s">
        <v>1157</v>
      </c>
      <c r="B11" s="684"/>
      <c r="C11" s="684"/>
      <c r="D11" s="684"/>
      <c r="E11" s="647">
        <v>0</v>
      </c>
      <c r="F11" s="647"/>
      <c r="G11" s="647">
        <v>0</v>
      </c>
      <c r="H11" s="647">
        <v>0</v>
      </c>
      <c r="I11" s="647">
        <v>0</v>
      </c>
      <c r="J11" s="647">
        <v>0</v>
      </c>
      <c r="K11" s="647">
        <v>0</v>
      </c>
    </row>
    <row r="12" spans="1:11" x14ac:dyDescent="0.25">
      <c r="A12" s="683" t="s">
        <v>1158</v>
      </c>
      <c r="B12" s="684"/>
      <c r="C12" s="684"/>
      <c r="D12" s="684"/>
      <c r="E12" s="647">
        <v>0</v>
      </c>
      <c r="F12" s="647"/>
      <c r="G12" s="647">
        <v>0</v>
      </c>
      <c r="H12" s="647">
        <v>0</v>
      </c>
      <c r="I12" s="647">
        <v>0</v>
      </c>
      <c r="J12" s="647">
        <v>0</v>
      </c>
      <c r="K12" s="647">
        <v>0</v>
      </c>
    </row>
    <row r="13" spans="1:11" x14ac:dyDescent="0.25">
      <c r="A13" s="685" t="s">
        <v>1129</v>
      </c>
      <c r="B13" s="645"/>
      <c r="C13" s="645"/>
      <c r="D13" s="645"/>
      <c r="E13" s="649"/>
      <c r="F13" s="649"/>
      <c r="G13" s="649"/>
      <c r="H13" s="649"/>
      <c r="I13" s="649"/>
      <c r="J13" s="649"/>
      <c r="K13" s="649"/>
    </row>
    <row r="14" spans="1:11" x14ac:dyDescent="0.25">
      <c r="A14" s="644" t="s">
        <v>1159</v>
      </c>
      <c r="B14" s="681"/>
      <c r="C14" s="681"/>
      <c r="D14" s="681"/>
      <c r="E14" s="651">
        <f>SUM(E15:E18)</f>
        <v>0</v>
      </c>
      <c r="F14" s="682"/>
      <c r="G14" s="651">
        <f>SUM(G15:G18)</f>
        <v>0</v>
      </c>
      <c r="H14" s="651">
        <f t="shared" ref="H14:K14" si="1">SUM(H15:H18)</f>
        <v>0</v>
      </c>
      <c r="I14" s="651">
        <f t="shared" si="1"/>
        <v>0</v>
      </c>
      <c r="J14" s="651">
        <f t="shared" si="1"/>
        <v>0</v>
      </c>
      <c r="K14" s="651">
        <f t="shared" si="1"/>
        <v>0</v>
      </c>
    </row>
    <row r="15" spans="1:11" x14ac:dyDescent="0.25">
      <c r="A15" s="683" t="s">
        <v>1160</v>
      </c>
      <c r="B15" s="684"/>
      <c r="C15" s="684"/>
      <c r="D15" s="684"/>
      <c r="E15" s="647">
        <v>0</v>
      </c>
      <c r="F15" s="647"/>
      <c r="G15" s="647">
        <v>0</v>
      </c>
      <c r="H15" s="647">
        <v>0</v>
      </c>
      <c r="I15" s="647">
        <v>0</v>
      </c>
      <c r="J15" s="647">
        <v>0</v>
      </c>
      <c r="K15" s="647">
        <v>0</v>
      </c>
    </row>
    <row r="16" spans="1:11" x14ac:dyDescent="0.25">
      <c r="A16" s="683" t="s">
        <v>1161</v>
      </c>
      <c r="B16" s="684"/>
      <c r="C16" s="684"/>
      <c r="D16" s="684"/>
      <c r="E16" s="647">
        <v>0</v>
      </c>
      <c r="F16" s="647"/>
      <c r="G16" s="647">
        <v>0</v>
      </c>
      <c r="H16" s="647">
        <v>0</v>
      </c>
      <c r="I16" s="647">
        <v>0</v>
      </c>
      <c r="J16" s="647">
        <v>0</v>
      </c>
      <c r="K16" s="647">
        <v>0</v>
      </c>
    </row>
    <row r="17" spans="1:11" x14ac:dyDescent="0.25">
      <c r="A17" s="683" t="s">
        <v>1162</v>
      </c>
      <c r="B17" s="684"/>
      <c r="C17" s="684"/>
      <c r="D17" s="684"/>
      <c r="E17" s="647">
        <v>0</v>
      </c>
      <c r="F17" s="647"/>
      <c r="G17" s="647">
        <v>0</v>
      </c>
      <c r="H17" s="647">
        <v>0</v>
      </c>
      <c r="I17" s="647">
        <v>0</v>
      </c>
      <c r="J17" s="647">
        <v>0</v>
      </c>
      <c r="K17" s="647">
        <v>0</v>
      </c>
    </row>
    <row r="18" spans="1:11" x14ac:dyDescent="0.25">
      <c r="A18" s="683" t="s">
        <v>1163</v>
      </c>
      <c r="B18" s="684"/>
      <c r="C18" s="684"/>
      <c r="D18" s="684"/>
      <c r="E18" s="647">
        <v>0</v>
      </c>
      <c r="F18" s="647"/>
      <c r="G18" s="647">
        <v>0</v>
      </c>
      <c r="H18" s="647">
        <v>0</v>
      </c>
      <c r="I18" s="647">
        <v>0</v>
      </c>
      <c r="J18" s="647">
        <v>0</v>
      </c>
      <c r="K18" s="647">
        <v>0</v>
      </c>
    </row>
    <row r="19" spans="1:11" x14ac:dyDescent="0.25">
      <c r="A19" s="685" t="s">
        <v>1129</v>
      </c>
      <c r="B19" s="645"/>
      <c r="C19" s="645"/>
      <c r="D19" s="645"/>
      <c r="E19" s="649"/>
      <c r="F19" s="649"/>
      <c r="G19" s="649"/>
      <c r="H19" s="649"/>
      <c r="I19" s="649"/>
      <c r="J19" s="649"/>
      <c r="K19" s="649"/>
    </row>
    <row r="20" spans="1:11" x14ac:dyDescent="0.25">
      <c r="A20" s="644" t="s">
        <v>1164</v>
      </c>
      <c r="B20" s="681"/>
      <c r="C20" s="681"/>
      <c r="D20" s="681"/>
      <c r="E20" s="651">
        <f>SUM(E8,E14)</f>
        <v>0</v>
      </c>
      <c r="F20" s="682"/>
      <c r="G20" s="651">
        <f>SUM(G8,G14)</f>
        <v>0</v>
      </c>
      <c r="H20" s="651">
        <f t="shared" ref="H20:K20" si="2">SUM(H8,H14)</f>
        <v>0</v>
      </c>
      <c r="I20" s="651">
        <f t="shared" si="2"/>
        <v>0</v>
      </c>
      <c r="J20" s="651">
        <f t="shared" si="2"/>
        <v>0</v>
      </c>
      <c r="K20" s="651">
        <f t="shared" si="2"/>
        <v>0</v>
      </c>
    </row>
    <row r="21" spans="1:11" x14ac:dyDescent="0.25">
      <c r="A21" s="657"/>
      <c r="B21" s="656"/>
      <c r="C21" s="656"/>
      <c r="D21" s="656"/>
      <c r="E21" s="686"/>
      <c r="F21" s="686"/>
      <c r="G21" s="686"/>
      <c r="H21" s="686"/>
      <c r="I21" s="686"/>
      <c r="J21" s="686"/>
      <c r="K21" s="686"/>
    </row>
    <row r="22" spans="1:11" x14ac:dyDescent="0.25">
      <c r="E22" s="687"/>
      <c r="F22" s="687"/>
      <c r="G22" s="687"/>
      <c r="H22" s="687"/>
      <c r="I22" s="687"/>
      <c r="J22" s="687"/>
      <c r="K22" s="687"/>
    </row>
    <row r="23" spans="1:11" x14ac:dyDescent="0.25">
      <c r="A23" s="637" t="s">
        <v>1098</v>
      </c>
      <c r="E23" s="687"/>
      <c r="F23" s="687"/>
      <c r="G23" s="687"/>
      <c r="H23" s="687"/>
      <c r="I23" s="687"/>
      <c r="J23" s="687"/>
      <c r="K23" s="687"/>
    </row>
    <row r="24" spans="1:11" x14ac:dyDescent="0.25">
      <c r="E24" s="687"/>
      <c r="F24" s="687"/>
      <c r="G24" s="687"/>
      <c r="H24" s="687"/>
      <c r="I24" s="687"/>
      <c r="J24" s="687"/>
      <c r="K24" s="687"/>
    </row>
    <row r="25" spans="1:11" x14ac:dyDescent="0.25">
      <c r="E25" s="687"/>
      <c r="F25" s="687"/>
      <c r="G25" s="687"/>
      <c r="H25" s="687"/>
      <c r="I25" s="687"/>
      <c r="J25" s="687"/>
      <c r="K25" s="687"/>
    </row>
    <row r="26" spans="1:11" x14ac:dyDescent="0.25">
      <c r="E26" s="687"/>
      <c r="F26" s="687"/>
      <c r="G26" s="687"/>
      <c r="H26" s="687"/>
      <c r="I26" s="687"/>
      <c r="J26" s="687"/>
      <c r="K26" s="687"/>
    </row>
    <row r="27" spans="1:11" x14ac:dyDescent="0.25">
      <c r="E27" s="687"/>
      <c r="F27" s="687"/>
      <c r="G27" s="687"/>
      <c r="H27" s="687"/>
      <c r="I27" s="687"/>
      <c r="J27" s="687"/>
      <c r="K27" s="687"/>
    </row>
    <row r="28" spans="1:11" x14ac:dyDescent="0.25">
      <c r="E28" s="687"/>
      <c r="F28" s="687"/>
      <c r="G28" s="687"/>
      <c r="H28" s="687"/>
      <c r="I28" s="687"/>
      <c r="J28" s="687"/>
      <c r="K28" s="687"/>
    </row>
    <row r="29" spans="1:11" x14ac:dyDescent="0.25">
      <c r="E29" s="687"/>
      <c r="F29" s="687"/>
      <c r="G29" s="687"/>
      <c r="H29" s="687"/>
      <c r="I29" s="687"/>
      <c r="J29" s="687"/>
      <c r="K29" s="687"/>
    </row>
    <row r="30" spans="1:11" x14ac:dyDescent="0.25">
      <c r="E30" s="687"/>
      <c r="F30" s="687"/>
      <c r="G30" s="687"/>
      <c r="H30" s="687"/>
      <c r="I30" s="687"/>
      <c r="J30" s="687"/>
      <c r="K30" s="687"/>
    </row>
    <row r="31" spans="1:11" x14ac:dyDescent="0.25">
      <c r="E31" s="687"/>
      <c r="F31" s="687"/>
      <c r="G31" s="687"/>
      <c r="H31" s="687"/>
      <c r="I31" s="687"/>
      <c r="J31" s="687"/>
      <c r="K31" s="687"/>
    </row>
    <row r="32" spans="1:11" x14ac:dyDescent="0.25">
      <c r="E32" s="687"/>
      <c r="F32" s="687"/>
      <c r="G32" s="687"/>
      <c r="H32" s="687"/>
      <c r="I32" s="687"/>
      <c r="J32" s="687"/>
      <c r="K32" s="687"/>
    </row>
    <row r="33" spans="5:11" x14ac:dyDescent="0.25">
      <c r="E33" s="687"/>
      <c r="F33" s="687"/>
      <c r="G33" s="687"/>
      <c r="H33" s="687"/>
      <c r="I33" s="687"/>
      <c r="J33" s="687"/>
      <c r="K33" s="687"/>
    </row>
    <row r="34" spans="5:11" x14ac:dyDescent="0.25">
      <c r="E34" s="687"/>
      <c r="F34" s="687"/>
      <c r="G34" s="687"/>
      <c r="H34" s="687"/>
      <c r="I34" s="687"/>
      <c r="J34" s="687"/>
      <c r="K34" s="687"/>
    </row>
    <row r="35" spans="5:11" x14ac:dyDescent="0.25">
      <c r="E35" s="687"/>
      <c r="F35" s="687"/>
      <c r="G35" s="687"/>
      <c r="H35" s="687"/>
      <c r="I35" s="687"/>
      <c r="J35" s="687"/>
      <c r="K35" s="687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00000000-0002-0000-2400-00000000000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00000000-0002-0000-2400-000001000000}"/>
    <dataValidation allowBlank="1" showInputMessage="1" showErrorMessage="1" prompt="Monto pagado de la inversión actualizado al XX de XXXX de 20XN (k)" sqref="J6" xr:uid="{00000000-0002-0000-2400-000002000000}"/>
    <dataValidation allowBlank="1" showInputMessage="1" showErrorMessage="1" prompt="Saldo pendiente por pagar de la inversión al XX de XXXX de 20XN (m = g - l)" sqref="K6" xr:uid="{00000000-0002-0000-2400-000003000000}"/>
    <dataValidation type="date" operator="greaterThanOrEqual" allowBlank="1" showInputMessage="1" showErrorMessage="1" sqref="B15:D18 B9:D12" xr:uid="{00000000-0002-0000-2400-000004000000}">
      <formula1>36526</formula1>
    </dataValidation>
  </dataValidations>
  <pageMargins left="0.7" right="0.7" top="0.75" bottom="0.75" header="0.3" footer="0.3"/>
  <pageSetup paperSize="119" scale="38" orientation="portrait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outlinePr summaryBelow="0"/>
  </sheetPr>
  <dimension ref="A1:D77"/>
  <sheetViews>
    <sheetView showGridLines="0" topLeftCell="A49" zoomScale="75" zoomScaleNormal="75" workbookViewId="0">
      <selection activeCell="A77" sqref="A77"/>
    </sheetView>
  </sheetViews>
  <sheetFormatPr baseColWidth="10" defaultColWidth="12.83203125" defaultRowHeight="15" x14ac:dyDescent="0.25"/>
  <cols>
    <col min="1" max="1" width="119.5" style="637" customWidth="1"/>
    <col min="2" max="2" width="24.6640625" style="637" bestFit="1" customWidth="1"/>
    <col min="3" max="3" width="26.33203125" style="637" bestFit="1" customWidth="1"/>
    <col min="4" max="4" width="26.5" style="637" bestFit="1" customWidth="1"/>
    <col min="5" max="5" width="3.83203125" style="637" customWidth="1"/>
    <col min="6" max="16384" width="12.83203125" style="637"/>
  </cols>
  <sheetData>
    <row r="1" spans="1:4" ht="40.9" customHeight="1" x14ac:dyDescent="0.25">
      <c r="A1" s="1002" t="s">
        <v>1165</v>
      </c>
      <c r="B1" s="1003"/>
      <c r="C1" s="1003"/>
      <c r="D1" s="1004"/>
    </row>
    <row r="2" spans="1:4" x14ac:dyDescent="0.25">
      <c r="A2" s="688" t="str">
        <f>'[10]Formato 1'!A2</f>
        <v>FIDEICOMISO DE ADMINISTRACIÓN E INVERSIÓN PARA LA REALIZACIÓN DE ACTIVIDADES DE RESCATE Y CONSERVACIÓN DE SITIOS ARQUEOLÓGICOS EN EL ESTADO DE GUANAJUATO (FIARCA)</v>
      </c>
      <c r="B2" s="689"/>
      <c r="C2" s="689"/>
      <c r="D2" s="690"/>
    </row>
    <row r="3" spans="1:4" x14ac:dyDescent="0.25">
      <c r="A3" s="691" t="s">
        <v>1166</v>
      </c>
      <c r="B3" s="692"/>
      <c r="C3" s="692"/>
      <c r="D3" s="693"/>
    </row>
    <row r="4" spans="1:4" x14ac:dyDescent="0.25">
      <c r="A4" s="691" t="str">
        <f>'[10]Formato 3'!A4</f>
        <v>Del 1 de enero al 31 de diciembre de 2025</v>
      </c>
      <c r="B4" s="692"/>
      <c r="C4" s="692"/>
      <c r="D4" s="693"/>
    </row>
    <row r="5" spans="1:4" x14ac:dyDescent="0.25">
      <c r="A5" s="694" t="s">
        <v>986</v>
      </c>
      <c r="B5" s="695"/>
      <c r="C5" s="695"/>
      <c r="D5" s="696"/>
    </row>
    <row r="6" spans="1:4" ht="15" customHeight="1" x14ac:dyDescent="0.25"/>
    <row r="7" spans="1:4" ht="30" x14ac:dyDescent="0.25">
      <c r="A7" s="697" t="s">
        <v>103</v>
      </c>
      <c r="B7" s="661" t="s">
        <v>1167</v>
      </c>
      <c r="C7" s="661" t="s">
        <v>137</v>
      </c>
      <c r="D7" s="661" t="s">
        <v>1168</v>
      </c>
    </row>
    <row r="8" spans="1:4" x14ac:dyDescent="0.25">
      <c r="A8" s="650" t="s">
        <v>1169</v>
      </c>
      <c r="B8" s="698">
        <v>12470500</v>
      </c>
      <c r="C8" s="698">
        <v>1321639.96</v>
      </c>
      <c r="D8" s="698">
        <v>1321639.96</v>
      </c>
    </row>
    <row r="9" spans="1:4" x14ac:dyDescent="0.25">
      <c r="A9" s="699" t="s">
        <v>1170</v>
      </c>
      <c r="B9" s="700">
        <v>10970500</v>
      </c>
      <c r="C9" s="700">
        <v>1321639.96</v>
      </c>
      <c r="D9" s="700">
        <v>1321639.96</v>
      </c>
    </row>
    <row r="10" spans="1:4" x14ac:dyDescent="0.25">
      <c r="A10" s="699" t="s">
        <v>1171</v>
      </c>
      <c r="B10" s="700">
        <v>1500000</v>
      </c>
      <c r="C10" s="700">
        <v>0</v>
      </c>
      <c r="D10" s="700">
        <v>0</v>
      </c>
    </row>
    <row r="11" spans="1:4" x14ac:dyDescent="0.25">
      <c r="A11" s="699" t="s">
        <v>1172</v>
      </c>
      <c r="B11" s="700">
        <v>0</v>
      </c>
      <c r="C11" s="700">
        <v>0</v>
      </c>
      <c r="D11" s="700">
        <v>0</v>
      </c>
    </row>
    <row r="12" spans="1:4" x14ac:dyDescent="0.25">
      <c r="A12" s="646"/>
      <c r="B12" s="669"/>
      <c r="C12" s="669"/>
      <c r="D12" s="669"/>
    </row>
    <row r="13" spans="1:4" x14ac:dyDescent="0.25">
      <c r="A13" s="650" t="s">
        <v>1173</v>
      </c>
      <c r="B13" s="698">
        <v>12470500</v>
      </c>
      <c r="C13" s="698">
        <v>11954140.459999999</v>
      </c>
      <c r="D13" s="698">
        <v>11954140.459999999</v>
      </c>
    </row>
    <row r="14" spans="1:4" x14ac:dyDescent="0.25">
      <c r="A14" s="699" t="s">
        <v>1174</v>
      </c>
      <c r="B14" s="700">
        <v>10970500</v>
      </c>
      <c r="C14" s="700">
        <v>11954140.459999999</v>
      </c>
      <c r="D14" s="700">
        <v>11954140.459999999</v>
      </c>
    </row>
    <row r="15" spans="1:4" x14ac:dyDescent="0.25">
      <c r="A15" s="699" t="s">
        <v>1175</v>
      </c>
      <c r="B15" s="700">
        <v>1500000</v>
      </c>
      <c r="C15" s="700">
        <v>0</v>
      </c>
      <c r="D15" s="700">
        <v>0</v>
      </c>
    </row>
    <row r="16" spans="1:4" x14ac:dyDescent="0.25">
      <c r="A16" s="646"/>
      <c r="B16" s="669"/>
      <c r="C16" s="669"/>
      <c r="D16" s="669"/>
    </row>
    <row r="17" spans="1:4" x14ac:dyDescent="0.25">
      <c r="A17" s="650" t="s">
        <v>1176</v>
      </c>
      <c r="B17" s="701">
        <v>0</v>
      </c>
      <c r="C17" s="698">
        <v>9180994.1400000006</v>
      </c>
      <c r="D17" s="698">
        <v>9180994.1400000006</v>
      </c>
    </row>
    <row r="18" spans="1:4" x14ac:dyDescent="0.25">
      <c r="A18" s="699" t="s">
        <v>1177</v>
      </c>
      <c r="B18" s="702">
        <v>0</v>
      </c>
      <c r="C18" s="647">
        <v>9180994.1400000006</v>
      </c>
      <c r="D18" s="647">
        <v>9180994.1400000006</v>
      </c>
    </row>
    <row r="19" spans="1:4" x14ac:dyDescent="0.25">
      <c r="A19" s="699" t="s">
        <v>1178</v>
      </c>
      <c r="B19" s="702">
        <v>0</v>
      </c>
      <c r="C19" s="647">
        <v>0</v>
      </c>
      <c r="D19" s="647">
        <v>0</v>
      </c>
    </row>
    <row r="20" spans="1:4" x14ac:dyDescent="0.25">
      <c r="A20" s="646"/>
      <c r="B20" s="669"/>
      <c r="C20" s="669"/>
      <c r="D20" s="669"/>
    </row>
    <row r="21" spans="1:4" x14ac:dyDescent="0.25">
      <c r="A21" s="650" t="s">
        <v>1179</v>
      </c>
      <c r="B21" s="698">
        <v>0</v>
      </c>
      <c r="C21" s="698">
        <f>+C8-C13+C17</f>
        <v>-1451506.3599999994</v>
      </c>
      <c r="D21" s="698">
        <v>-1451506.3599999994</v>
      </c>
    </row>
    <row r="22" spans="1:4" x14ac:dyDescent="0.25">
      <c r="A22" s="650"/>
      <c r="B22" s="669"/>
      <c r="C22" s="669"/>
      <c r="D22" s="669"/>
    </row>
    <row r="23" spans="1:4" x14ac:dyDescent="0.25">
      <c r="A23" s="650" t="s">
        <v>1180</v>
      </c>
      <c r="B23" s="698">
        <v>0</v>
      </c>
      <c r="C23" s="698">
        <v>-1451506.36</v>
      </c>
      <c r="D23" s="698">
        <v>-1451506.3599999994</v>
      </c>
    </row>
    <row r="24" spans="1:4" x14ac:dyDescent="0.25">
      <c r="A24" s="650"/>
      <c r="B24" s="703"/>
      <c r="C24" s="703"/>
      <c r="D24" s="703"/>
    </row>
    <row r="25" spans="1:4" x14ac:dyDescent="0.25">
      <c r="A25" s="704" t="s">
        <v>1181</v>
      </c>
      <c r="B25" s="698">
        <v>0</v>
      </c>
      <c r="C25" s="698">
        <v>-10632500.5</v>
      </c>
      <c r="D25" s="698">
        <v>-10632500.5</v>
      </c>
    </row>
    <row r="26" spans="1:4" x14ac:dyDescent="0.25">
      <c r="A26" s="705"/>
      <c r="B26" s="686"/>
      <c r="C26" s="686"/>
      <c r="D26" s="686"/>
    </row>
    <row r="27" spans="1:4" x14ac:dyDescent="0.25">
      <c r="A27" s="675"/>
      <c r="B27" s="687"/>
      <c r="C27" s="687"/>
      <c r="D27" s="687"/>
    </row>
    <row r="28" spans="1:4" x14ac:dyDescent="0.25">
      <c r="A28" s="697" t="s">
        <v>103</v>
      </c>
      <c r="B28" s="706" t="s">
        <v>145</v>
      </c>
      <c r="C28" s="706" t="s">
        <v>137</v>
      </c>
      <c r="D28" s="706" t="s">
        <v>147</v>
      </c>
    </row>
    <row r="29" spans="1:4" x14ac:dyDescent="0.25">
      <c r="A29" s="650" t="s">
        <v>1182</v>
      </c>
      <c r="B29" s="651">
        <f>B30+B31</f>
        <v>0</v>
      </c>
      <c r="C29" s="651">
        <f>C30+C31</f>
        <v>0</v>
      </c>
      <c r="D29" s="651">
        <f>D30+D31</f>
        <v>0</v>
      </c>
    </row>
    <row r="30" spans="1:4" x14ac:dyDescent="0.25">
      <c r="A30" s="699" t="s">
        <v>1183</v>
      </c>
      <c r="B30" s="647">
        <v>0</v>
      </c>
      <c r="C30" s="647">
        <v>0</v>
      </c>
      <c r="D30" s="647">
        <v>0</v>
      </c>
    </row>
    <row r="31" spans="1:4" x14ac:dyDescent="0.25">
      <c r="A31" s="699" t="s">
        <v>1184</v>
      </c>
      <c r="B31" s="647">
        <v>0</v>
      </c>
      <c r="C31" s="647">
        <v>0</v>
      </c>
      <c r="D31" s="647">
        <v>0</v>
      </c>
    </row>
    <row r="32" spans="1:4" x14ac:dyDescent="0.25">
      <c r="A32" s="645"/>
      <c r="B32" s="649"/>
      <c r="C32" s="649"/>
      <c r="D32" s="649"/>
    </row>
    <row r="33" spans="1:4" ht="14.45" customHeight="1" x14ac:dyDescent="0.25">
      <c r="A33" s="650" t="s">
        <v>1185</v>
      </c>
      <c r="B33" s="651">
        <f>B25+B29</f>
        <v>0</v>
      </c>
      <c r="C33" s="651">
        <f>C25+C29</f>
        <v>-10632500.5</v>
      </c>
      <c r="D33" s="651">
        <f>D25+D29</f>
        <v>-10632500.5</v>
      </c>
    </row>
    <row r="34" spans="1:4" ht="14.45" customHeight="1" x14ac:dyDescent="0.25">
      <c r="A34" s="657"/>
      <c r="B34" s="707"/>
      <c r="C34" s="707"/>
      <c r="D34" s="707"/>
    </row>
    <row r="35" spans="1:4" ht="14.45" customHeight="1" x14ac:dyDescent="0.25">
      <c r="A35" s="675"/>
      <c r="B35" s="687"/>
      <c r="C35" s="687"/>
      <c r="D35" s="687"/>
    </row>
    <row r="36" spans="1:4" ht="30" x14ac:dyDescent="0.25">
      <c r="A36" s="697" t="s">
        <v>103</v>
      </c>
      <c r="B36" s="706" t="s">
        <v>1167</v>
      </c>
      <c r="C36" s="706" t="s">
        <v>137</v>
      </c>
      <c r="D36" s="706" t="s">
        <v>1168</v>
      </c>
    </row>
    <row r="37" spans="1:4" ht="14.45" customHeight="1" x14ac:dyDescent="0.25">
      <c r="A37" s="650" t="s">
        <v>1186</v>
      </c>
      <c r="B37" s="651">
        <f>B38+B39</f>
        <v>0</v>
      </c>
      <c r="C37" s="651">
        <f>C38+C39</f>
        <v>0</v>
      </c>
      <c r="D37" s="651">
        <f>D38+D39</f>
        <v>0</v>
      </c>
    </row>
    <row r="38" spans="1:4" x14ac:dyDescent="0.25">
      <c r="A38" s="699" t="s">
        <v>1187</v>
      </c>
      <c r="B38" s="647">
        <v>0</v>
      </c>
      <c r="C38" s="647">
        <v>0</v>
      </c>
      <c r="D38" s="647">
        <v>0</v>
      </c>
    </row>
    <row r="39" spans="1:4" x14ac:dyDescent="0.25">
      <c r="A39" s="699" t="s">
        <v>1188</v>
      </c>
      <c r="B39" s="647">
        <v>0</v>
      </c>
      <c r="C39" s="647">
        <v>0</v>
      </c>
      <c r="D39" s="647">
        <v>0</v>
      </c>
    </row>
    <row r="40" spans="1:4" x14ac:dyDescent="0.25">
      <c r="A40" s="650" t="s">
        <v>1189</v>
      </c>
      <c r="B40" s="651">
        <f>B41+B42</f>
        <v>0</v>
      </c>
      <c r="C40" s="651">
        <f>C41+C42</f>
        <v>0</v>
      </c>
      <c r="D40" s="651">
        <f>D41+D42</f>
        <v>0</v>
      </c>
    </row>
    <row r="41" spans="1:4" x14ac:dyDescent="0.25">
      <c r="A41" s="699" t="s">
        <v>1190</v>
      </c>
      <c r="B41" s="647">
        <v>0</v>
      </c>
      <c r="C41" s="647">
        <v>0</v>
      </c>
      <c r="D41" s="647">
        <v>0</v>
      </c>
    </row>
    <row r="42" spans="1:4" x14ac:dyDescent="0.25">
      <c r="A42" s="699" t="s">
        <v>1191</v>
      </c>
      <c r="B42" s="647">
        <v>0</v>
      </c>
      <c r="C42" s="647">
        <v>0</v>
      </c>
      <c r="D42" s="647">
        <v>0</v>
      </c>
    </row>
    <row r="43" spans="1:4" x14ac:dyDescent="0.25">
      <c r="A43" s="645"/>
      <c r="B43" s="649"/>
      <c r="C43" s="649"/>
      <c r="D43" s="649"/>
    </row>
    <row r="44" spans="1:4" x14ac:dyDescent="0.25">
      <c r="A44" s="650" t="s">
        <v>1192</v>
      </c>
      <c r="B44" s="651">
        <f>B37-B40</f>
        <v>0</v>
      </c>
      <c r="C44" s="651">
        <f>C37-C40</f>
        <v>0</v>
      </c>
      <c r="D44" s="651">
        <f>D37-D40</f>
        <v>0</v>
      </c>
    </row>
    <row r="45" spans="1:4" x14ac:dyDescent="0.25">
      <c r="A45" s="708"/>
      <c r="B45" s="658"/>
      <c r="C45" s="658"/>
      <c r="D45" s="658"/>
    </row>
    <row r="47" spans="1:4" ht="30" x14ac:dyDescent="0.25">
      <c r="A47" s="697" t="s">
        <v>103</v>
      </c>
      <c r="B47" s="661" t="s">
        <v>1167</v>
      </c>
      <c r="C47" s="661" t="s">
        <v>137</v>
      </c>
      <c r="D47" s="661" t="s">
        <v>1168</v>
      </c>
    </row>
    <row r="48" spans="1:4" x14ac:dyDescent="0.25">
      <c r="A48" s="709" t="s">
        <v>1193</v>
      </c>
      <c r="B48" s="710">
        <f>B9</f>
        <v>10970500</v>
      </c>
      <c r="C48" s="710">
        <f>C9</f>
        <v>1321639.96</v>
      </c>
      <c r="D48" s="710">
        <f>D9</f>
        <v>1321639.96</v>
      </c>
    </row>
    <row r="49" spans="1:4" x14ac:dyDescent="0.25">
      <c r="A49" s="711" t="s">
        <v>1194</v>
      </c>
      <c r="B49" s="651">
        <f>B50-B51</f>
        <v>0</v>
      </c>
      <c r="C49" s="651">
        <f>C50-C51</f>
        <v>0</v>
      </c>
      <c r="D49" s="651">
        <f>D50-D51</f>
        <v>0</v>
      </c>
    </row>
    <row r="50" spans="1:4" x14ac:dyDescent="0.25">
      <c r="A50" s="712" t="s">
        <v>1187</v>
      </c>
      <c r="B50" s="647">
        <v>0</v>
      </c>
      <c r="C50" s="647">
        <v>0</v>
      </c>
      <c r="D50" s="647">
        <v>0</v>
      </c>
    </row>
    <row r="51" spans="1:4" x14ac:dyDescent="0.25">
      <c r="A51" s="712" t="s">
        <v>1190</v>
      </c>
      <c r="B51" s="647">
        <v>0</v>
      </c>
      <c r="C51" s="647">
        <v>0</v>
      </c>
      <c r="D51" s="647">
        <v>0</v>
      </c>
    </row>
    <row r="52" spans="1:4" x14ac:dyDescent="0.25">
      <c r="A52" s="645"/>
      <c r="B52" s="649"/>
      <c r="C52" s="649"/>
      <c r="D52" s="649"/>
    </row>
    <row r="53" spans="1:4" x14ac:dyDescent="0.25">
      <c r="A53" s="699" t="s">
        <v>1174</v>
      </c>
      <c r="B53" s="647">
        <f>B14</f>
        <v>10970500</v>
      </c>
      <c r="C53" s="647">
        <f>C14</f>
        <v>11954140.459999999</v>
      </c>
      <c r="D53" s="647">
        <f>D14</f>
        <v>11954140.459999999</v>
      </c>
    </row>
    <row r="54" spans="1:4" x14ac:dyDescent="0.25">
      <c r="A54" s="645"/>
      <c r="B54" s="649"/>
      <c r="C54" s="649"/>
      <c r="D54" s="649"/>
    </row>
    <row r="55" spans="1:4" x14ac:dyDescent="0.25">
      <c r="A55" s="699" t="s">
        <v>1177</v>
      </c>
      <c r="B55" s="713">
        <v>0</v>
      </c>
      <c r="C55" s="647">
        <f>C18</f>
        <v>9180994.1400000006</v>
      </c>
      <c r="D55" s="647">
        <f>D18</f>
        <v>9180994.1400000006</v>
      </c>
    </row>
    <row r="56" spans="1:4" x14ac:dyDescent="0.25">
      <c r="A56" s="645"/>
      <c r="B56" s="649"/>
      <c r="C56" s="649"/>
      <c r="D56" s="649"/>
    </row>
    <row r="57" spans="1:4" x14ac:dyDescent="0.25">
      <c r="A57" s="704" t="s">
        <v>1195</v>
      </c>
      <c r="B57" s="651">
        <f>B48+B49-B53+B55</f>
        <v>0</v>
      </c>
      <c r="C57" s="651">
        <f>C48+C49-C53+C55</f>
        <v>-1451506.3599999994</v>
      </c>
      <c r="D57" s="651">
        <f>D48+D49-D53+D55</f>
        <v>-1451506.3599999994</v>
      </c>
    </row>
    <row r="58" spans="1:4" x14ac:dyDescent="0.25">
      <c r="A58" s="714"/>
      <c r="B58" s="715"/>
      <c r="C58" s="715"/>
      <c r="D58" s="715"/>
    </row>
    <row r="59" spans="1:4" x14ac:dyDescent="0.25">
      <c r="A59" s="704" t="s">
        <v>1196</v>
      </c>
      <c r="B59" s="651">
        <f>B57-B49</f>
        <v>0</v>
      </c>
      <c r="C59" s="651">
        <f>C57-C49</f>
        <v>-1451506.3599999994</v>
      </c>
      <c r="D59" s="651">
        <f>D57-D49</f>
        <v>-1451506.3599999994</v>
      </c>
    </row>
    <row r="60" spans="1:4" x14ac:dyDescent="0.25">
      <c r="A60" s="657"/>
      <c r="B60" s="658"/>
      <c r="C60" s="658"/>
      <c r="D60" s="658"/>
    </row>
    <row r="62" spans="1:4" ht="30" x14ac:dyDescent="0.25">
      <c r="A62" s="697" t="s">
        <v>103</v>
      </c>
      <c r="B62" s="661" t="s">
        <v>1167</v>
      </c>
      <c r="C62" s="661" t="s">
        <v>137</v>
      </c>
      <c r="D62" s="661" t="s">
        <v>1168</v>
      </c>
    </row>
    <row r="63" spans="1:4" x14ac:dyDescent="0.25">
      <c r="A63" s="709" t="s">
        <v>1171</v>
      </c>
      <c r="B63" s="716">
        <f>B10</f>
        <v>1500000</v>
      </c>
      <c r="C63" s="716">
        <f>C10</f>
        <v>0</v>
      </c>
      <c r="D63" s="716">
        <f>D10</f>
        <v>0</v>
      </c>
    </row>
    <row r="64" spans="1:4" ht="30" x14ac:dyDescent="0.25">
      <c r="A64" s="711" t="s">
        <v>1197</v>
      </c>
      <c r="B64" s="698">
        <f>B65-B66</f>
        <v>0</v>
      </c>
      <c r="C64" s="698">
        <f>C65-C66</f>
        <v>0</v>
      </c>
      <c r="D64" s="698">
        <f>D65-D66</f>
        <v>0</v>
      </c>
    </row>
    <row r="65" spans="1:4" x14ac:dyDescent="0.25">
      <c r="A65" s="712" t="s">
        <v>1188</v>
      </c>
      <c r="B65" s="700">
        <v>0</v>
      </c>
      <c r="C65" s="700">
        <v>0</v>
      </c>
      <c r="D65" s="700">
        <v>0</v>
      </c>
    </row>
    <row r="66" spans="1:4" x14ac:dyDescent="0.25">
      <c r="A66" s="712" t="s">
        <v>1191</v>
      </c>
      <c r="B66" s="700">
        <v>0</v>
      </c>
      <c r="C66" s="700">
        <v>0</v>
      </c>
      <c r="D66" s="700">
        <v>0</v>
      </c>
    </row>
    <row r="67" spans="1:4" x14ac:dyDescent="0.25">
      <c r="A67" s="645"/>
      <c r="B67" s="669"/>
      <c r="C67" s="669"/>
      <c r="D67" s="669"/>
    </row>
    <row r="68" spans="1:4" x14ac:dyDescent="0.25">
      <c r="A68" s="699" t="s">
        <v>1198</v>
      </c>
      <c r="B68" s="700">
        <f>B15</f>
        <v>1500000</v>
      </c>
      <c r="C68" s="700">
        <f>C15</f>
        <v>0</v>
      </c>
      <c r="D68" s="700">
        <f>D15</f>
        <v>0</v>
      </c>
    </row>
    <row r="69" spans="1:4" x14ac:dyDescent="0.25">
      <c r="A69" s="645"/>
      <c r="B69" s="669"/>
      <c r="C69" s="669"/>
      <c r="D69" s="669"/>
    </row>
    <row r="70" spans="1:4" x14ac:dyDescent="0.25">
      <c r="A70" s="699" t="s">
        <v>1178</v>
      </c>
      <c r="B70" s="702">
        <v>0</v>
      </c>
      <c r="C70" s="700">
        <f>C19</f>
        <v>0</v>
      </c>
      <c r="D70" s="700">
        <f>D19</f>
        <v>0</v>
      </c>
    </row>
    <row r="71" spans="1:4" x14ac:dyDescent="0.25">
      <c r="A71" s="645"/>
      <c r="B71" s="669"/>
      <c r="C71" s="669"/>
      <c r="D71" s="669"/>
    </row>
    <row r="72" spans="1:4" x14ac:dyDescent="0.25">
      <c r="A72" s="704" t="s">
        <v>1199</v>
      </c>
      <c r="B72" s="698">
        <f>B63+B64-B68+B70</f>
        <v>0</v>
      </c>
      <c r="C72" s="698">
        <f>C63+C64-C68+C70</f>
        <v>0</v>
      </c>
      <c r="D72" s="698">
        <f>D63+D64-D68+D70</f>
        <v>0</v>
      </c>
    </row>
    <row r="73" spans="1:4" x14ac:dyDescent="0.25">
      <c r="A73" s="645"/>
      <c r="B73" s="669"/>
      <c r="C73" s="669"/>
      <c r="D73" s="669"/>
    </row>
    <row r="74" spans="1:4" x14ac:dyDescent="0.25">
      <c r="A74" s="704" t="s">
        <v>1200</v>
      </c>
      <c r="B74" s="698">
        <f>B72-B64</f>
        <v>0</v>
      </c>
      <c r="C74" s="698">
        <f>C72-C64</f>
        <v>0</v>
      </c>
      <c r="D74" s="698">
        <f>D72-D64</f>
        <v>0</v>
      </c>
    </row>
    <row r="75" spans="1:4" x14ac:dyDescent="0.25">
      <c r="A75" s="657"/>
      <c r="B75" s="717"/>
      <c r="C75" s="717"/>
      <c r="D75" s="717"/>
    </row>
    <row r="77" spans="1:4" x14ac:dyDescent="0.25">
      <c r="A77" s="637" t="s">
        <v>1098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2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56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/>
  </sheetPr>
  <dimension ref="A1:G78"/>
  <sheetViews>
    <sheetView showGridLines="0" topLeftCell="A72" zoomScale="75" zoomScaleNormal="75" workbookViewId="0">
      <selection activeCell="A78" sqref="A78"/>
    </sheetView>
  </sheetViews>
  <sheetFormatPr baseColWidth="10" defaultColWidth="12.83203125" defaultRowHeight="15" x14ac:dyDescent="0.25"/>
  <cols>
    <col min="1" max="1" width="101.5" style="637" bestFit="1" customWidth="1"/>
    <col min="2" max="2" width="26" style="637" bestFit="1" customWidth="1"/>
    <col min="3" max="3" width="24" style="637" bestFit="1" customWidth="1"/>
    <col min="4" max="4" width="26" style="637" bestFit="1" customWidth="1"/>
    <col min="5" max="5" width="25.5" style="637" bestFit="1" customWidth="1"/>
    <col min="6" max="6" width="26" style="637" bestFit="1" customWidth="1"/>
    <col min="7" max="7" width="24.83203125" style="637" bestFit="1" customWidth="1"/>
    <col min="8" max="8" width="12.83203125" style="637" customWidth="1"/>
    <col min="9" max="16384" width="12.83203125" style="637"/>
  </cols>
  <sheetData>
    <row r="1" spans="1:7" ht="40.9" customHeight="1" x14ac:dyDescent="0.25">
      <c r="A1" s="1002" t="s">
        <v>1201</v>
      </c>
      <c r="B1" s="1003"/>
      <c r="C1" s="1003"/>
      <c r="D1" s="1003"/>
      <c r="E1" s="1003"/>
      <c r="F1" s="1003"/>
      <c r="G1" s="1004"/>
    </row>
    <row r="2" spans="1:7" x14ac:dyDescent="0.25">
      <c r="A2" s="688" t="str">
        <f>'[10]Formato 1'!A2</f>
        <v>FIDEICOMISO DE ADMINISTRACIÓN E INVERSIÓN PARA LA REALIZACIÓN DE ACTIVIDADES DE RESCATE Y CONSERVACIÓN DE SITIOS ARQUEOLÓGICOS EN EL ESTADO DE GUANAJUATO (FIARCA)</v>
      </c>
      <c r="B2" s="689"/>
      <c r="C2" s="689"/>
      <c r="D2" s="689"/>
      <c r="E2" s="689"/>
      <c r="F2" s="689"/>
      <c r="G2" s="690"/>
    </row>
    <row r="3" spans="1:7" x14ac:dyDescent="0.25">
      <c r="A3" s="691" t="s">
        <v>1202</v>
      </c>
      <c r="B3" s="692"/>
      <c r="C3" s="692"/>
      <c r="D3" s="692"/>
      <c r="E3" s="692"/>
      <c r="F3" s="692"/>
      <c r="G3" s="693"/>
    </row>
    <row r="4" spans="1:7" x14ac:dyDescent="0.25">
      <c r="A4" s="691" t="str">
        <f>'[10]Formato 3'!A4</f>
        <v>Del 1 de enero al 31 de diciembre de 2025</v>
      </c>
      <c r="B4" s="692"/>
      <c r="C4" s="692"/>
      <c r="D4" s="692"/>
      <c r="E4" s="692"/>
      <c r="F4" s="692"/>
      <c r="G4" s="693"/>
    </row>
    <row r="5" spans="1:7" x14ac:dyDescent="0.25">
      <c r="A5" s="694" t="s">
        <v>986</v>
      </c>
      <c r="B5" s="695"/>
      <c r="C5" s="695"/>
      <c r="D5" s="695"/>
      <c r="E5" s="695"/>
      <c r="F5" s="695"/>
      <c r="G5" s="696"/>
    </row>
    <row r="6" spans="1:7" x14ac:dyDescent="0.25">
      <c r="A6" s="1018" t="s">
        <v>103</v>
      </c>
      <c r="B6" s="1020" t="s">
        <v>859</v>
      </c>
      <c r="C6" s="1020"/>
      <c r="D6" s="1020"/>
      <c r="E6" s="1020"/>
      <c r="F6" s="1020"/>
      <c r="G6" s="1020" t="s">
        <v>134</v>
      </c>
    </row>
    <row r="7" spans="1:7" ht="30" x14ac:dyDescent="0.25">
      <c r="A7" s="1019"/>
      <c r="B7" s="718" t="s">
        <v>135</v>
      </c>
      <c r="C7" s="661" t="s">
        <v>146</v>
      </c>
      <c r="D7" s="718" t="s">
        <v>136</v>
      </c>
      <c r="E7" s="718" t="s">
        <v>137</v>
      </c>
      <c r="F7" s="718" t="s">
        <v>138</v>
      </c>
      <c r="G7" s="1020"/>
    </row>
    <row r="8" spans="1:7" x14ac:dyDescent="0.25">
      <c r="A8" s="719" t="s">
        <v>1203</v>
      </c>
      <c r="B8" s="720"/>
      <c r="C8" s="720"/>
      <c r="D8" s="720"/>
      <c r="E8" s="720"/>
      <c r="F8" s="720"/>
      <c r="G8" s="720"/>
    </row>
    <row r="9" spans="1:7" x14ac:dyDescent="0.25">
      <c r="A9" s="699" t="s">
        <v>1204</v>
      </c>
      <c r="B9" s="647">
        <v>0</v>
      </c>
      <c r="C9" s="647">
        <v>0</v>
      </c>
      <c r="D9" s="647">
        <v>0</v>
      </c>
      <c r="E9" s="647">
        <v>0</v>
      </c>
      <c r="F9" s="647">
        <v>0</v>
      </c>
      <c r="G9" s="647">
        <f>F9-B9</f>
        <v>0</v>
      </c>
    </row>
    <row r="10" spans="1:7" x14ac:dyDescent="0.25">
      <c r="A10" s="699" t="s">
        <v>1205</v>
      </c>
      <c r="B10" s="647">
        <v>0</v>
      </c>
      <c r="C10" s="647">
        <v>0</v>
      </c>
      <c r="D10" s="647">
        <v>0</v>
      </c>
      <c r="E10" s="647">
        <v>0</v>
      </c>
      <c r="F10" s="647">
        <v>0</v>
      </c>
      <c r="G10" s="647">
        <f>F10-B10</f>
        <v>0</v>
      </c>
    </row>
    <row r="11" spans="1:7" x14ac:dyDescent="0.25">
      <c r="A11" s="699" t="s">
        <v>1206</v>
      </c>
      <c r="B11" s="647">
        <v>0</v>
      </c>
      <c r="C11" s="647">
        <v>0</v>
      </c>
      <c r="D11" s="647">
        <v>0</v>
      </c>
      <c r="E11" s="647">
        <v>0</v>
      </c>
      <c r="F11" s="647">
        <v>0</v>
      </c>
      <c r="G11" s="647">
        <f t="shared" ref="G11:G14" si="0">F11-B11</f>
        <v>0</v>
      </c>
    </row>
    <row r="12" spans="1:7" x14ac:dyDescent="0.25">
      <c r="A12" s="699" t="s">
        <v>1207</v>
      </c>
      <c r="B12" s="647">
        <v>0</v>
      </c>
      <c r="C12" s="647">
        <v>0</v>
      </c>
      <c r="D12" s="647">
        <v>0</v>
      </c>
      <c r="E12" s="647">
        <v>0</v>
      </c>
      <c r="F12" s="647">
        <v>0</v>
      </c>
      <c r="G12" s="647">
        <f t="shared" si="0"/>
        <v>0</v>
      </c>
    </row>
    <row r="13" spans="1:7" x14ac:dyDescent="0.25">
      <c r="A13" s="699" t="s">
        <v>1208</v>
      </c>
      <c r="B13" s="647">
        <v>0</v>
      </c>
      <c r="C13" s="647">
        <v>0</v>
      </c>
      <c r="D13" s="647">
        <v>0</v>
      </c>
      <c r="E13" s="647">
        <v>0</v>
      </c>
      <c r="F13" s="647">
        <v>0</v>
      </c>
      <c r="G13" s="647">
        <f t="shared" si="0"/>
        <v>0</v>
      </c>
    </row>
    <row r="14" spans="1:7" x14ac:dyDescent="0.25">
      <c r="A14" s="699" t="s">
        <v>1209</v>
      </c>
      <c r="B14" s="647">
        <v>0</v>
      </c>
      <c r="C14" s="647">
        <v>0</v>
      </c>
      <c r="D14" s="647">
        <v>0</v>
      </c>
      <c r="E14" s="647">
        <v>0</v>
      </c>
      <c r="F14" s="647">
        <v>0</v>
      </c>
      <c r="G14" s="647">
        <f t="shared" si="0"/>
        <v>0</v>
      </c>
    </row>
    <row r="15" spans="1:7" x14ac:dyDescent="0.25">
      <c r="A15" s="699" t="s">
        <v>1210</v>
      </c>
      <c r="B15" s="647">
        <v>2870500</v>
      </c>
      <c r="C15" s="647">
        <v>0</v>
      </c>
      <c r="D15" s="647">
        <v>2870500</v>
      </c>
      <c r="E15" s="647">
        <v>0</v>
      </c>
      <c r="F15" s="647">
        <v>0</v>
      </c>
      <c r="G15" s="647">
        <v>-2870500</v>
      </c>
    </row>
    <row r="16" spans="1:7" x14ac:dyDescent="0.25">
      <c r="A16" s="721" t="s">
        <v>1211</v>
      </c>
      <c r="B16" s="647">
        <f t="shared" ref="B16:G16" si="1">SUM(B17:B27)</f>
        <v>0</v>
      </c>
      <c r="C16" s="647">
        <f t="shared" si="1"/>
        <v>0</v>
      </c>
      <c r="D16" s="647">
        <f t="shared" si="1"/>
        <v>0</v>
      </c>
      <c r="E16" s="647">
        <f t="shared" si="1"/>
        <v>0</v>
      </c>
      <c r="F16" s="647">
        <f t="shared" si="1"/>
        <v>0</v>
      </c>
      <c r="G16" s="647">
        <f t="shared" si="1"/>
        <v>0</v>
      </c>
    </row>
    <row r="17" spans="1:7" x14ac:dyDescent="0.25">
      <c r="A17" s="722" t="s">
        <v>1212</v>
      </c>
      <c r="B17" s="647">
        <v>0</v>
      </c>
      <c r="C17" s="647">
        <v>0</v>
      </c>
      <c r="D17" s="647">
        <v>0</v>
      </c>
      <c r="E17" s="647">
        <v>0</v>
      </c>
      <c r="F17" s="647">
        <v>0</v>
      </c>
      <c r="G17" s="647">
        <f>F17-B17</f>
        <v>0</v>
      </c>
    </row>
    <row r="18" spans="1:7" x14ac:dyDescent="0.25">
      <c r="A18" s="722" t="s">
        <v>1213</v>
      </c>
      <c r="B18" s="647">
        <v>0</v>
      </c>
      <c r="C18" s="647">
        <v>0</v>
      </c>
      <c r="D18" s="647">
        <v>0</v>
      </c>
      <c r="E18" s="647">
        <v>0</v>
      </c>
      <c r="F18" s="647">
        <v>0</v>
      </c>
      <c r="G18" s="647">
        <f t="shared" ref="G18:G27" si="2">F18-B18</f>
        <v>0</v>
      </c>
    </row>
    <row r="19" spans="1:7" x14ac:dyDescent="0.25">
      <c r="A19" s="722" t="s">
        <v>1214</v>
      </c>
      <c r="B19" s="647">
        <v>0</v>
      </c>
      <c r="C19" s="647">
        <v>0</v>
      </c>
      <c r="D19" s="647">
        <v>0</v>
      </c>
      <c r="E19" s="647">
        <v>0</v>
      </c>
      <c r="F19" s="647">
        <v>0</v>
      </c>
      <c r="G19" s="647">
        <f t="shared" si="2"/>
        <v>0</v>
      </c>
    </row>
    <row r="20" spans="1:7" x14ac:dyDescent="0.25">
      <c r="A20" s="722" t="s">
        <v>1215</v>
      </c>
      <c r="B20" s="647">
        <v>0</v>
      </c>
      <c r="C20" s="647">
        <v>0</v>
      </c>
      <c r="D20" s="647">
        <v>0</v>
      </c>
      <c r="E20" s="647">
        <v>0</v>
      </c>
      <c r="F20" s="647">
        <v>0</v>
      </c>
      <c r="G20" s="647">
        <f t="shared" si="2"/>
        <v>0</v>
      </c>
    </row>
    <row r="21" spans="1:7" x14ac:dyDescent="0.25">
      <c r="A21" s="722" t="s">
        <v>1216</v>
      </c>
      <c r="B21" s="647">
        <v>0</v>
      </c>
      <c r="C21" s="647">
        <v>0</v>
      </c>
      <c r="D21" s="647">
        <v>0</v>
      </c>
      <c r="E21" s="647">
        <v>0</v>
      </c>
      <c r="F21" s="647">
        <v>0</v>
      </c>
      <c r="G21" s="647">
        <f t="shared" si="2"/>
        <v>0</v>
      </c>
    </row>
    <row r="22" spans="1:7" x14ac:dyDescent="0.25">
      <c r="A22" s="722" t="s">
        <v>1217</v>
      </c>
      <c r="B22" s="647">
        <v>0</v>
      </c>
      <c r="C22" s="647">
        <v>0</v>
      </c>
      <c r="D22" s="647">
        <v>0</v>
      </c>
      <c r="E22" s="647">
        <v>0</v>
      </c>
      <c r="F22" s="647">
        <v>0</v>
      </c>
      <c r="G22" s="647">
        <f t="shared" si="2"/>
        <v>0</v>
      </c>
    </row>
    <row r="23" spans="1:7" x14ac:dyDescent="0.25">
      <c r="A23" s="722" t="s">
        <v>1218</v>
      </c>
      <c r="B23" s="647">
        <v>0</v>
      </c>
      <c r="C23" s="647">
        <v>0</v>
      </c>
      <c r="D23" s="647">
        <v>0</v>
      </c>
      <c r="E23" s="647">
        <v>0</v>
      </c>
      <c r="F23" s="647">
        <v>0</v>
      </c>
      <c r="G23" s="647">
        <f t="shared" si="2"/>
        <v>0</v>
      </c>
    </row>
    <row r="24" spans="1:7" x14ac:dyDescent="0.25">
      <c r="A24" s="722" t="s">
        <v>1219</v>
      </c>
      <c r="B24" s="647">
        <v>0</v>
      </c>
      <c r="C24" s="647">
        <v>0</v>
      </c>
      <c r="D24" s="647">
        <v>0</v>
      </c>
      <c r="E24" s="647">
        <v>0</v>
      </c>
      <c r="F24" s="647">
        <v>0</v>
      </c>
      <c r="G24" s="647">
        <f t="shared" si="2"/>
        <v>0</v>
      </c>
    </row>
    <row r="25" spans="1:7" x14ac:dyDescent="0.25">
      <c r="A25" s="722" t="s">
        <v>1220</v>
      </c>
      <c r="B25" s="647">
        <v>0</v>
      </c>
      <c r="C25" s="647">
        <v>0</v>
      </c>
      <c r="D25" s="647">
        <v>0</v>
      </c>
      <c r="E25" s="647">
        <v>0</v>
      </c>
      <c r="F25" s="647">
        <v>0</v>
      </c>
      <c r="G25" s="647">
        <f t="shared" si="2"/>
        <v>0</v>
      </c>
    </row>
    <row r="26" spans="1:7" x14ac:dyDescent="0.25">
      <c r="A26" s="722" t="s">
        <v>1221</v>
      </c>
      <c r="B26" s="647">
        <v>0</v>
      </c>
      <c r="C26" s="647">
        <v>0</v>
      </c>
      <c r="D26" s="647">
        <v>0</v>
      </c>
      <c r="E26" s="647">
        <v>0</v>
      </c>
      <c r="F26" s="647">
        <v>0</v>
      </c>
      <c r="G26" s="647">
        <f t="shared" si="2"/>
        <v>0</v>
      </c>
    </row>
    <row r="27" spans="1:7" x14ac:dyDescent="0.25">
      <c r="A27" s="722" t="s">
        <v>1222</v>
      </c>
      <c r="B27" s="647">
        <v>0</v>
      </c>
      <c r="C27" s="647">
        <v>0</v>
      </c>
      <c r="D27" s="647">
        <v>0</v>
      </c>
      <c r="E27" s="647">
        <v>0</v>
      </c>
      <c r="F27" s="647">
        <v>0</v>
      </c>
      <c r="G27" s="647">
        <f t="shared" si="2"/>
        <v>0</v>
      </c>
    </row>
    <row r="28" spans="1:7" x14ac:dyDescent="0.25">
      <c r="A28" s="699" t="s">
        <v>1223</v>
      </c>
      <c r="B28" s="647">
        <f t="shared" ref="B28:G28" si="3">SUM(B29:B33)</f>
        <v>0</v>
      </c>
      <c r="C28" s="647">
        <f t="shared" si="3"/>
        <v>0</v>
      </c>
      <c r="D28" s="647">
        <f t="shared" si="3"/>
        <v>0</v>
      </c>
      <c r="E28" s="647">
        <f t="shared" si="3"/>
        <v>0</v>
      </c>
      <c r="F28" s="647">
        <f t="shared" si="3"/>
        <v>0</v>
      </c>
      <c r="G28" s="647">
        <f t="shared" si="3"/>
        <v>0</v>
      </c>
    </row>
    <row r="29" spans="1:7" x14ac:dyDescent="0.25">
      <c r="A29" s="722" t="s">
        <v>1224</v>
      </c>
      <c r="B29" s="647">
        <v>0</v>
      </c>
      <c r="C29" s="647">
        <v>0</v>
      </c>
      <c r="D29" s="647">
        <v>0</v>
      </c>
      <c r="E29" s="647">
        <v>0</v>
      </c>
      <c r="F29" s="647">
        <v>0</v>
      </c>
      <c r="G29" s="647">
        <f>F29-B29</f>
        <v>0</v>
      </c>
    </row>
    <row r="30" spans="1:7" x14ac:dyDescent="0.25">
      <c r="A30" s="722" t="s">
        <v>1225</v>
      </c>
      <c r="B30" s="647">
        <v>0</v>
      </c>
      <c r="C30" s="647">
        <v>0</v>
      </c>
      <c r="D30" s="647">
        <v>0</v>
      </c>
      <c r="E30" s="647">
        <v>0</v>
      </c>
      <c r="F30" s="647">
        <v>0</v>
      </c>
      <c r="G30" s="647">
        <f t="shared" ref="G30:G33" si="4">F30-B30</f>
        <v>0</v>
      </c>
    </row>
    <row r="31" spans="1:7" x14ac:dyDescent="0.25">
      <c r="A31" s="722" t="s">
        <v>1226</v>
      </c>
      <c r="B31" s="647">
        <v>0</v>
      </c>
      <c r="C31" s="647">
        <v>0</v>
      </c>
      <c r="D31" s="647">
        <v>0</v>
      </c>
      <c r="E31" s="647">
        <v>0</v>
      </c>
      <c r="F31" s="647">
        <v>0</v>
      </c>
      <c r="G31" s="647">
        <f t="shared" si="4"/>
        <v>0</v>
      </c>
    </row>
    <row r="32" spans="1:7" x14ac:dyDescent="0.25">
      <c r="A32" s="722" t="s">
        <v>1227</v>
      </c>
      <c r="B32" s="647">
        <v>0</v>
      </c>
      <c r="C32" s="647">
        <v>0</v>
      </c>
      <c r="D32" s="647">
        <v>0</v>
      </c>
      <c r="E32" s="647">
        <v>0</v>
      </c>
      <c r="F32" s="647">
        <v>0</v>
      </c>
      <c r="G32" s="647">
        <f t="shared" si="4"/>
        <v>0</v>
      </c>
    </row>
    <row r="33" spans="1:7" ht="14.45" customHeight="1" x14ac:dyDescent="0.25">
      <c r="A33" s="722" t="s">
        <v>1228</v>
      </c>
      <c r="B33" s="647">
        <v>0</v>
      </c>
      <c r="C33" s="647">
        <v>0</v>
      </c>
      <c r="D33" s="647">
        <v>0</v>
      </c>
      <c r="E33" s="647">
        <v>0</v>
      </c>
      <c r="F33" s="647">
        <v>0</v>
      </c>
      <c r="G33" s="647">
        <f t="shared" si="4"/>
        <v>0</v>
      </c>
    </row>
    <row r="34" spans="1:7" ht="14.45" customHeight="1" x14ac:dyDescent="0.25">
      <c r="A34" s="699" t="s">
        <v>1229</v>
      </c>
      <c r="B34" s="647">
        <v>6000000</v>
      </c>
      <c r="C34" s="647">
        <v>0</v>
      </c>
      <c r="D34" s="647">
        <v>6000000</v>
      </c>
      <c r="E34" s="647">
        <v>0</v>
      </c>
      <c r="F34" s="647">
        <v>0</v>
      </c>
      <c r="G34" s="647">
        <v>-6000000</v>
      </c>
    </row>
    <row r="35" spans="1:7" ht="14.45" customHeight="1" x14ac:dyDescent="0.25">
      <c r="A35" s="699" t="s">
        <v>1230</v>
      </c>
      <c r="B35" s="647">
        <v>0</v>
      </c>
      <c r="C35" s="647">
        <v>0</v>
      </c>
      <c r="D35" s="647">
        <v>0</v>
      </c>
      <c r="E35" s="647">
        <v>0</v>
      </c>
      <c r="F35" s="647">
        <v>0</v>
      </c>
      <c r="G35" s="647">
        <v>0</v>
      </c>
    </row>
    <row r="36" spans="1:7" ht="14.45" customHeight="1" x14ac:dyDescent="0.25">
      <c r="A36" s="722" t="s">
        <v>1231</v>
      </c>
      <c r="B36" s="647">
        <v>0</v>
      </c>
      <c r="C36" s="647">
        <v>0</v>
      </c>
      <c r="D36" s="647">
        <v>0</v>
      </c>
      <c r="E36" s="647">
        <v>0</v>
      </c>
      <c r="F36" s="647">
        <v>0</v>
      </c>
      <c r="G36" s="647">
        <v>0</v>
      </c>
    </row>
    <row r="37" spans="1:7" ht="14.45" customHeight="1" x14ac:dyDescent="0.25">
      <c r="A37" s="699" t="s">
        <v>1232</v>
      </c>
      <c r="B37" s="647">
        <v>2100000</v>
      </c>
      <c r="C37" s="647">
        <v>0</v>
      </c>
      <c r="D37" s="647">
        <v>2100000</v>
      </c>
      <c r="E37" s="647">
        <v>1321639.96</v>
      </c>
      <c r="F37" s="647">
        <v>1321639.96</v>
      </c>
      <c r="G37" s="647">
        <v>-778360.04</v>
      </c>
    </row>
    <row r="38" spans="1:7" x14ac:dyDescent="0.25">
      <c r="A38" s="722" t="s">
        <v>1233</v>
      </c>
      <c r="B38" s="647">
        <v>0</v>
      </c>
      <c r="C38" s="647">
        <v>0</v>
      </c>
      <c r="D38" s="647">
        <v>0</v>
      </c>
      <c r="E38" s="647">
        <v>0</v>
      </c>
      <c r="F38" s="647">
        <v>0</v>
      </c>
      <c r="G38" s="647">
        <v>0</v>
      </c>
    </row>
    <row r="39" spans="1:7" x14ac:dyDescent="0.25">
      <c r="A39" s="722" t="s">
        <v>1234</v>
      </c>
      <c r="B39" s="647">
        <v>2100000</v>
      </c>
      <c r="C39" s="647">
        <v>0</v>
      </c>
      <c r="D39" s="647">
        <v>2100000</v>
      </c>
      <c r="E39" s="647">
        <v>1321639.96</v>
      </c>
      <c r="F39" s="647">
        <v>1321639.96</v>
      </c>
      <c r="G39" s="647">
        <v>-778360.04</v>
      </c>
    </row>
    <row r="40" spans="1:7" x14ac:dyDescent="0.25">
      <c r="A40" s="645"/>
      <c r="B40" s="647"/>
      <c r="C40" s="647"/>
      <c r="D40" s="647"/>
      <c r="E40" s="647"/>
      <c r="F40" s="647"/>
      <c r="G40" s="647"/>
    </row>
    <row r="41" spans="1:7" x14ac:dyDescent="0.25">
      <c r="A41" s="650" t="s">
        <v>1235</v>
      </c>
      <c r="B41" s="651">
        <f t="shared" ref="B41:G41" si="5">SUM(B9,B10,B11,B12,B13,B14,B15,B16,B28,B34,B35,B37)</f>
        <v>10970500</v>
      </c>
      <c r="C41" s="651">
        <f t="shared" si="5"/>
        <v>0</v>
      </c>
      <c r="D41" s="651">
        <f t="shared" si="5"/>
        <v>10970500</v>
      </c>
      <c r="E41" s="651">
        <f t="shared" si="5"/>
        <v>1321639.96</v>
      </c>
      <c r="F41" s="651">
        <f t="shared" si="5"/>
        <v>1321639.96</v>
      </c>
      <c r="G41" s="651">
        <f t="shared" si="5"/>
        <v>-9648860.0399999991</v>
      </c>
    </row>
    <row r="42" spans="1:7" x14ac:dyDescent="0.25">
      <c r="A42" s="650" t="s">
        <v>1236</v>
      </c>
      <c r="B42" s="682"/>
      <c r="C42" s="682"/>
      <c r="D42" s="682"/>
      <c r="E42" s="682"/>
      <c r="F42" s="682"/>
      <c r="G42" s="651">
        <f>IF(G41&gt;0,G41,0)</f>
        <v>0</v>
      </c>
    </row>
    <row r="43" spans="1:7" x14ac:dyDescent="0.25">
      <c r="A43" s="645"/>
      <c r="B43" s="649"/>
      <c r="C43" s="649"/>
      <c r="D43" s="649"/>
      <c r="E43" s="649"/>
      <c r="F43" s="649"/>
      <c r="G43" s="649"/>
    </row>
    <row r="44" spans="1:7" x14ac:dyDescent="0.25">
      <c r="A44" s="650" t="s">
        <v>1237</v>
      </c>
      <c r="B44" s="649"/>
      <c r="C44" s="649"/>
      <c r="D44" s="649"/>
      <c r="E44" s="649"/>
      <c r="F44" s="649"/>
      <c r="G44" s="649"/>
    </row>
    <row r="45" spans="1:7" x14ac:dyDescent="0.25">
      <c r="A45" s="699" t="s">
        <v>1238</v>
      </c>
      <c r="B45" s="647">
        <f t="shared" ref="B45:G45" si="6">SUM(B46:B53)</f>
        <v>0</v>
      </c>
      <c r="C45" s="647">
        <f t="shared" si="6"/>
        <v>0</v>
      </c>
      <c r="D45" s="647">
        <f t="shared" si="6"/>
        <v>0</v>
      </c>
      <c r="E45" s="647">
        <f t="shared" si="6"/>
        <v>0</v>
      </c>
      <c r="F45" s="647">
        <f t="shared" si="6"/>
        <v>0</v>
      </c>
      <c r="G45" s="647">
        <f t="shared" si="6"/>
        <v>0</v>
      </c>
    </row>
    <row r="46" spans="1:7" x14ac:dyDescent="0.25">
      <c r="A46" s="723" t="s">
        <v>1239</v>
      </c>
      <c r="B46" s="647">
        <v>0</v>
      </c>
      <c r="C46" s="647">
        <v>0</v>
      </c>
      <c r="D46" s="647">
        <v>0</v>
      </c>
      <c r="E46" s="647">
        <v>0</v>
      </c>
      <c r="F46" s="647">
        <v>0</v>
      </c>
      <c r="G46" s="647">
        <f>F46-B46</f>
        <v>0</v>
      </c>
    </row>
    <row r="47" spans="1:7" x14ac:dyDescent="0.25">
      <c r="A47" s="723" t="s">
        <v>1240</v>
      </c>
      <c r="B47" s="647">
        <v>0</v>
      </c>
      <c r="C47" s="647">
        <v>0</v>
      </c>
      <c r="D47" s="647">
        <v>0</v>
      </c>
      <c r="E47" s="647">
        <v>0</v>
      </c>
      <c r="F47" s="647">
        <v>0</v>
      </c>
      <c r="G47" s="647">
        <f t="shared" ref="G47:G52" si="7">F47-B47</f>
        <v>0</v>
      </c>
    </row>
    <row r="48" spans="1:7" x14ac:dyDescent="0.25">
      <c r="A48" s="723" t="s">
        <v>1241</v>
      </c>
      <c r="B48" s="647">
        <v>0</v>
      </c>
      <c r="C48" s="647">
        <v>0</v>
      </c>
      <c r="D48" s="647">
        <v>0</v>
      </c>
      <c r="E48" s="647">
        <v>0</v>
      </c>
      <c r="F48" s="647">
        <v>0</v>
      </c>
      <c r="G48" s="647">
        <f t="shared" si="7"/>
        <v>0</v>
      </c>
    </row>
    <row r="49" spans="1:7" ht="30" x14ac:dyDescent="0.25">
      <c r="A49" s="723" t="s">
        <v>1242</v>
      </c>
      <c r="B49" s="647">
        <v>0</v>
      </c>
      <c r="C49" s="647">
        <v>0</v>
      </c>
      <c r="D49" s="647">
        <v>0</v>
      </c>
      <c r="E49" s="647">
        <v>0</v>
      </c>
      <c r="F49" s="647">
        <v>0</v>
      </c>
      <c r="G49" s="647">
        <f t="shared" si="7"/>
        <v>0</v>
      </c>
    </row>
    <row r="50" spans="1:7" x14ac:dyDescent="0.25">
      <c r="A50" s="723" t="s">
        <v>1243</v>
      </c>
      <c r="B50" s="647">
        <v>0</v>
      </c>
      <c r="C50" s="647">
        <v>0</v>
      </c>
      <c r="D50" s="647">
        <v>0</v>
      </c>
      <c r="E50" s="647">
        <v>0</v>
      </c>
      <c r="F50" s="647">
        <v>0</v>
      </c>
      <c r="G50" s="647">
        <f t="shared" si="7"/>
        <v>0</v>
      </c>
    </row>
    <row r="51" spans="1:7" x14ac:dyDescent="0.25">
      <c r="A51" s="723" t="s">
        <v>1244</v>
      </c>
      <c r="B51" s="647">
        <v>0</v>
      </c>
      <c r="C51" s="647">
        <v>0</v>
      </c>
      <c r="D51" s="647">
        <v>0</v>
      </c>
      <c r="E51" s="647">
        <v>0</v>
      </c>
      <c r="F51" s="647">
        <v>0</v>
      </c>
      <c r="G51" s="647">
        <f t="shared" si="7"/>
        <v>0</v>
      </c>
    </row>
    <row r="52" spans="1:7" ht="30" x14ac:dyDescent="0.25">
      <c r="A52" s="724" t="s">
        <v>1245</v>
      </c>
      <c r="B52" s="647">
        <v>0</v>
      </c>
      <c r="C52" s="647">
        <v>0</v>
      </c>
      <c r="D52" s="647">
        <v>0</v>
      </c>
      <c r="E52" s="647">
        <v>0</v>
      </c>
      <c r="F52" s="647">
        <v>0</v>
      </c>
      <c r="G52" s="647">
        <f t="shared" si="7"/>
        <v>0</v>
      </c>
    </row>
    <row r="53" spans="1:7" x14ac:dyDescent="0.25">
      <c r="A53" s="722" t="s">
        <v>1246</v>
      </c>
      <c r="B53" s="647">
        <v>0</v>
      </c>
      <c r="C53" s="647">
        <v>0</v>
      </c>
      <c r="D53" s="647">
        <v>0</v>
      </c>
      <c r="E53" s="647">
        <v>0</v>
      </c>
      <c r="F53" s="647">
        <v>0</v>
      </c>
      <c r="G53" s="647">
        <f>F53-B53</f>
        <v>0</v>
      </c>
    </row>
    <row r="54" spans="1:7" x14ac:dyDescent="0.25">
      <c r="A54" s="699" t="s">
        <v>1247</v>
      </c>
      <c r="B54" s="647">
        <f t="shared" ref="B54:G54" si="8">SUM(B55:B58)</f>
        <v>1500000</v>
      </c>
      <c r="C54" s="647">
        <f t="shared" si="8"/>
        <v>0</v>
      </c>
      <c r="D54" s="647">
        <f t="shared" si="8"/>
        <v>1500000</v>
      </c>
      <c r="E54" s="647">
        <f t="shared" si="8"/>
        <v>0</v>
      </c>
      <c r="F54" s="647">
        <f t="shared" si="8"/>
        <v>0</v>
      </c>
      <c r="G54" s="647">
        <f t="shared" si="8"/>
        <v>-1500000</v>
      </c>
    </row>
    <row r="55" spans="1:7" x14ac:dyDescent="0.25">
      <c r="A55" s="724" t="s">
        <v>1248</v>
      </c>
      <c r="B55" s="647">
        <v>0</v>
      </c>
      <c r="C55" s="647">
        <v>0</v>
      </c>
      <c r="D55" s="647">
        <v>0</v>
      </c>
      <c r="E55" s="647">
        <v>0</v>
      </c>
      <c r="F55" s="647">
        <v>0</v>
      </c>
      <c r="G55" s="647">
        <f>F55-B55</f>
        <v>0</v>
      </c>
    </row>
    <row r="56" spans="1:7" x14ac:dyDescent="0.25">
      <c r="A56" s="723" t="s">
        <v>1249</v>
      </c>
      <c r="B56" s="647">
        <v>0</v>
      </c>
      <c r="C56" s="647">
        <v>0</v>
      </c>
      <c r="D56" s="647">
        <v>0</v>
      </c>
      <c r="E56" s="647">
        <v>0</v>
      </c>
      <c r="F56" s="647">
        <v>0</v>
      </c>
      <c r="G56" s="647">
        <f t="shared" ref="G56:G57" si="9">F56-B56</f>
        <v>0</v>
      </c>
    </row>
    <row r="57" spans="1:7" x14ac:dyDescent="0.25">
      <c r="A57" s="723" t="s">
        <v>1250</v>
      </c>
      <c r="B57" s="647">
        <v>0</v>
      </c>
      <c r="C57" s="647">
        <v>0</v>
      </c>
      <c r="D57" s="647">
        <v>0</v>
      </c>
      <c r="E57" s="647">
        <v>0</v>
      </c>
      <c r="F57" s="647">
        <v>0</v>
      </c>
      <c r="G57" s="647">
        <f t="shared" si="9"/>
        <v>0</v>
      </c>
    </row>
    <row r="58" spans="1:7" x14ac:dyDescent="0.25">
      <c r="A58" s="724" t="s">
        <v>1251</v>
      </c>
      <c r="B58" s="647">
        <v>1500000</v>
      </c>
      <c r="C58" s="647">
        <v>0</v>
      </c>
      <c r="D58" s="647">
        <v>1500000</v>
      </c>
      <c r="E58" s="647">
        <v>0</v>
      </c>
      <c r="F58" s="647">
        <v>0</v>
      </c>
      <c r="G58" s="647">
        <v>-1500000</v>
      </c>
    </row>
    <row r="59" spans="1:7" x14ac:dyDescent="0.25">
      <c r="A59" s="699" t="s">
        <v>1252</v>
      </c>
      <c r="B59" s="647">
        <f t="shared" ref="B59:G59" si="10">SUM(B60:B61)</f>
        <v>0</v>
      </c>
      <c r="C59" s="647">
        <f t="shared" si="10"/>
        <v>0</v>
      </c>
      <c r="D59" s="647">
        <f t="shared" si="10"/>
        <v>0</v>
      </c>
      <c r="E59" s="647">
        <f t="shared" si="10"/>
        <v>0</v>
      </c>
      <c r="F59" s="647">
        <f t="shared" si="10"/>
        <v>0</v>
      </c>
      <c r="G59" s="647">
        <f t="shared" si="10"/>
        <v>0</v>
      </c>
    </row>
    <row r="60" spans="1:7" x14ac:dyDescent="0.25">
      <c r="A60" s="723" t="s">
        <v>1253</v>
      </c>
      <c r="B60" s="647">
        <v>0</v>
      </c>
      <c r="C60" s="647">
        <v>0</v>
      </c>
      <c r="D60" s="647">
        <v>0</v>
      </c>
      <c r="E60" s="647">
        <v>0</v>
      </c>
      <c r="F60" s="647">
        <v>0</v>
      </c>
      <c r="G60" s="647">
        <f>F60-B60</f>
        <v>0</v>
      </c>
    </row>
    <row r="61" spans="1:7" x14ac:dyDescent="0.25">
      <c r="A61" s="723" t="s">
        <v>1254</v>
      </c>
      <c r="B61" s="647">
        <v>0</v>
      </c>
      <c r="C61" s="647">
        <v>0</v>
      </c>
      <c r="D61" s="647">
        <v>0</v>
      </c>
      <c r="E61" s="647">
        <v>0</v>
      </c>
      <c r="F61" s="647">
        <v>0</v>
      </c>
      <c r="G61" s="647">
        <f t="shared" ref="G61:G63" si="11">F61-B61</f>
        <v>0</v>
      </c>
    </row>
    <row r="62" spans="1:7" x14ac:dyDescent="0.25">
      <c r="A62" s="699" t="s">
        <v>1255</v>
      </c>
      <c r="B62" s="647">
        <v>0</v>
      </c>
      <c r="C62" s="647">
        <v>0</v>
      </c>
      <c r="D62" s="647">
        <v>0</v>
      </c>
      <c r="E62" s="647">
        <v>0</v>
      </c>
      <c r="F62" s="647">
        <v>0</v>
      </c>
      <c r="G62" s="647">
        <f t="shared" si="11"/>
        <v>0</v>
      </c>
    </row>
    <row r="63" spans="1:7" x14ac:dyDescent="0.25">
      <c r="A63" s="699" t="s">
        <v>1256</v>
      </c>
      <c r="B63" s="647">
        <v>0</v>
      </c>
      <c r="C63" s="647">
        <v>0</v>
      </c>
      <c r="D63" s="647">
        <v>0</v>
      </c>
      <c r="E63" s="647">
        <v>0</v>
      </c>
      <c r="F63" s="647">
        <v>0</v>
      </c>
      <c r="G63" s="647">
        <f t="shared" si="11"/>
        <v>0</v>
      </c>
    </row>
    <row r="64" spans="1:7" x14ac:dyDescent="0.25">
      <c r="A64" s="645"/>
      <c r="B64" s="649"/>
      <c r="C64" s="649"/>
      <c r="D64" s="649"/>
      <c r="E64" s="649"/>
      <c r="F64" s="649"/>
      <c r="G64" s="649"/>
    </row>
    <row r="65" spans="1:7" x14ac:dyDescent="0.25">
      <c r="A65" s="650" t="s">
        <v>1257</v>
      </c>
      <c r="B65" s="651">
        <f t="shared" ref="B65:G65" si="12">B45+B54+B59+B62+B63</f>
        <v>1500000</v>
      </c>
      <c r="C65" s="651">
        <f t="shared" si="12"/>
        <v>0</v>
      </c>
      <c r="D65" s="651">
        <f t="shared" si="12"/>
        <v>1500000</v>
      </c>
      <c r="E65" s="651">
        <f t="shared" si="12"/>
        <v>0</v>
      </c>
      <c r="F65" s="651">
        <f t="shared" si="12"/>
        <v>0</v>
      </c>
      <c r="G65" s="651">
        <f t="shared" si="12"/>
        <v>-1500000</v>
      </c>
    </row>
    <row r="66" spans="1:7" x14ac:dyDescent="0.25">
      <c r="A66" s="645"/>
      <c r="B66" s="649"/>
      <c r="C66" s="649"/>
      <c r="D66" s="649"/>
      <c r="E66" s="649"/>
      <c r="F66" s="649"/>
      <c r="G66" s="649"/>
    </row>
    <row r="67" spans="1:7" x14ac:dyDescent="0.25">
      <c r="A67" s="650" t="s">
        <v>1258</v>
      </c>
      <c r="B67" s="651">
        <f t="shared" ref="B67:G67" si="13">B68</f>
        <v>0</v>
      </c>
      <c r="C67" s="651">
        <f t="shared" si="13"/>
        <v>0</v>
      </c>
      <c r="D67" s="651">
        <f t="shared" si="13"/>
        <v>0</v>
      </c>
      <c r="E67" s="651">
        <f t="shared" si="13"/>
        <v>0</v>
      </c>
      <c r="F67" s="651">
        <f t="shared" si="13"/>
        <v>0</v>
      </c>
      <c r="G67" s="651">
        <f t="shared" si="13"/>
        <v>0</v>
      </c>
    </row>
    <row r="68" spans="1:7" x14ac:dyDescent="0.25">
      <c r="A68" s="699" t="s">
        <v>1259</v>
      </c>
      <c r="B68" s="647">
        <v>0</v>
      </c>
      <c r="C68" s="647">
        <v>0</v>
      </c>
      <c r="D68" s="647">
        <v>0</v>
      </c>
      <c r="E68" s="647">
        <v>0</v>
      </c>
      <c r="F68" s="647">
        <v>0</v>
      </c>
      <c r="G68" s="647">
        <f>F68-B68</f>
        <v>0</v>
      </c>
    </row>
    <row r="69" spans="1:7" x14ac:dyDescent="0.25">
      <c r="A69" s="645"/>
      <c r="B69" s="649"/>
      <c r="C69" s="649"/>
      <c r="D69" s="649"/>
      <c r="E69" s="649"/>
      <c r="F69" s="649"/>
      <c r="G69" s="649"/>
    </row>
    <row r="70" spans="1:7" x14ac:dyDescent="0.25">
      <c r="A70" s="650" t="s">
        <v>1260</v>
      </c>
      <c r="B70" s="651">
        <f t="shared" ref="B70:G70" si="14">B41+B65+B67</f>
        <v>12470500</v>
      </c>
      <c r="C70" s="651">
        <f t="shared" si="14"/>
        <v>0</v>
      </c>
      <c r="D70" s="651">
        <f t="shared" si="14"/>
        <v>12470500</v>
      </c>
      <c r="E70" s="651">
        <f t="shared" si="14"/>
        <v>1321639.96</v>
      </c>
      <c r="F70" s="651">
        <f t="shared" si="14"/>
        <v>1321639.96</v>
      </c>
      <c r="G70" s="651">
        <f t="shared" si="14"/>
        <v>-11148860.039999999</v>
      </c>
    </row>
    <row r="71" spans="1:7" x14ac:dyDescent="0.25">
      <c r="A71" s="645"/>
      <c r="B71" s="649"/>
      <c r="C71" s="649"/>
      <c r="D71" s="649"/>
      <c r="E71" s="649"/>
      <c r="F71" s="649"/>
      <c r="G71" s="649"/>
    </row>
    <row r="72" spans="1:7" x14ac:dyDescent="0.25">
      <c r="A72" s="650" t="s">
        <v>1261</v>
      </c>
      <c r="B72" s="649"/>
      <c r="C72" s="649"/>
      <c r="D72" s="649"/>
      <c r="E72" s="649"/>
      <c r="F72" s="649"/>
      <c r="G72" s="649"/>
    </row>
    <row r="73" spans="1:7" ht="30" x14ac:dyDescent="0.25">
      <c r="A73" s="725" t="s">
        <v>1262</v>
      </c>
      <c r="B73" s="647">
        <v>0</v>
      </c>
      <c r="C73" s="647">
        <v>0</v>
      </c>
      <c r="D73" s="647">
        <v>0</v>
      </c>
      <c r="E73" s="647">
        <v>0</v>
      </c>
      <c r="F73" s="647">
        <v>0</v>
      </c>
      <c r="G73" s="647">
        <f>F73-B73</f>
        <v>0</v>
      </c>
    </row>
    <row r="74" spans="1:7" ht="30" x14ac:dyDescent="0.25">
      <c r="A74" s="725" t="s">
        <v>1263</v>
      </c>
      <c r="B74" s="647">
        <v>0</v>
      </c>
      <c r="C74" s="647">
        <v>0</v>
      </c>
      <c r="D74" s="647">
        <v>0</v>
      </c>
      <c r="E74" s="647">
        <v>0</v>
      </c>
      <c r="F74" s="647">
        <v>0</v>
      </c>
      <c r="G74" s="647">
        <f>F74-B74</f>
        <v>0</v>
      </c>
    </row>
    <row r="75" spans="1:7" x14ac:dyDescent="0.25">
      <c r="A75" s="704" t="s">
        <v>1264</v>
      </c>
      <c r="B75" s="651">
        <f t="shared" ref="B75:G75" si="15">B73+B74</f>
        <v>0</v>
      </c>
      <c r="C75" s="651">
        <f t="shared" si="15"/>
        <v>0</v>
      </c>
      <c r="D75" s="651">
        <f t="shared" si="15"/>
        <v>0</v>
      </c>
      <c r="E75" s="651">
        <f t="shared" si="15"/>
        <v>0</v>
      </c>
      <c r="F75" s="651">
        <f t="shared" si="15"/>
        <v>0</v>
      </c>
      <c r="G75" s="651">
        <f t="shared" si="15"/>
        <v>0</v>
      </c>
    </row>
    <row r="76" spans="1:7" x14ac:dyDescent="0.25">
      <c r="A76" s="657"/>
      <c r="B76" s="717"/>
      <c r="C76" s="717"/>
      <c r="D76" s="717"/>
      <c r="E76" s="717"/>
      <c r="F76" s="717"/>
      <c r="G76" s="717"/>
    </row>
    <row r="78" spans="1:7" x14ac:dyDescent="0.25">
      <c r="A78" s="637" t="s">
        <v>1098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00000000-0002-0000-2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5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0070C0"/>
    <pageSetUpPr fitToPage="1"/>
  </sheetPr>
  <dimension ref="A1:F62"/>
  <sheetViews>
    <sheetView showGridLines="0" topLeftCell="A10" zoomScale="90" zoomScaleNormal="90" zoomScaleSheetLayoutView="80" workbookViewId="0">
      <selection activeCell="D16" sqref="D16"/>
    </sheetView>
  </sheetViews>
  <sheetFormatPr baseColWidth="10" defaultColWidth="12" defaultRowHeight="11.25" x14ac:dyDescent="0.2"/>
  <cols>
    <col min="1" max="1" width="89" style="4" customWidth="1"/>
    <col min="2" max="2" width="30.5" style="4" customWidth="1"/>
    <col min="3" max="3" width="30.5" style="5" customWidth="1"/>
    <col min="4" max="4" width="9.1640625" style="1" customWidth="1"/>
    <col min="5" max="5" width="12" style="1"/>
    <col min="6" max="6" width="12.5" style="1" bestFit="1" customWidth="1"/>
    <col min="7" max="16384" width="12" style="1"/>
  </cols>
  <sheetData>
    <row r="1" spans="1:6" ht="60" customHeight="1" x14ac:dyDescent="0.2">
      <c r="A1" s="879" t="s">
        <v>907</v>
      </c>
      <c r="B1" s="880"/>
      <c r="C1" s="881"/>
    </row>
    <row r="2" spans="1:6" s="8" customFormat="1" ht="15" customHeight="1" x14ac:dyDescent="0.2">
      <c r="A2" s="303" t="s">
        <v>103</v>
      </c>
      <c r="B2" s="304" t="s">
        <v>107</v>
      </c>
      <c r="C2" s="304" t="s">
        <v>105</v>
      </c>
    </row>
    <row r="3" spans="1:6" s="2" customFormat="1" ht="11.25" customHeight="1" x14ac:dyDescent="0.2">
      <c r="A3" s="305" t="s">
        <v>0</v>
      </c>
      <c r="B3" s="306">
        <f>B4+B13</f>
        <v>11916058.760000002</v>
      </c>
      <c r="C3" s="307">
        <f>C4+C13</f>
        <v>1176228.76</v>
      </c>
      <c r="E3" s="9"/>
      <c r="F3" s="9"/>
    </row>
    <row r="4" spans="1:6" ht="11.25" customHeight="1" x14ac:dyDescent="0.2">
      <c r="A4" s="308" t="s">
        <v>2</v>
      </c>
      <c r="B4" s="309">
        <f>SUM(B5:B11)</f>
        <v>0</v>
      </c>
      <c r="C4" s="310">
        <f>SUM(C5:C11)</f>
        <v>1176228.76</v>
      </c>
      <c r="E4" s="9"/>
      <c r="F4" s="9"/>
    </row>
    <row r="5" spans="1:6" ht="11.25" customHeight="1" x14ac:dyDescent="0.2">
      <c r="A5" s="311" t="s">
        <v>4</v>
      </c>
      <c r="B5" s="312">
        <v>0</v>
      </c>
      <c r="C5" s="313">
        <v>1176228.76</v>
      </c>
      <c r="D5" s="3"/>
      <c r="E5" s="9"/>
      <c r="F5" s="9"/>
    </row>
    <row r="6" spans="1:6" ht="11.25" customHeight="1" x14ac:dyDescent="0.2">
      <c r="A6" s="311" t="s">
        <v>6</v>
      </c>
      <c r="B6" s="312">
        <v>0</v>
      </c>
      <c r="C6" s="313">
        <v>0</v>
      </c>
      <c r="E6" s="9"/>
      <c r="F6" s="9"/>
    </row>
    <row r="7" spans="1:6" ht="11.25" customHeight="1" x14ac:dyDescent="0.2">
      <c r="A7" s="311" t="s">
        <v>8</v>
      </c>
      <c r="B7" s="312">
        <v>0</v>
      </c>
      <c r="C7" s="313">
        <v>0</v>
      </c>
      <c r="D7" s="636"/>
      <c r="E7" s="9"/>
      <c r="F7" s="9"/>
    </row>
    <row r="8" spans="1:6" ht="11.25" customHeight="1" x14ac:dyDescent="0.2">
      <c r="A8" s="311" t="s">
        <v>10</v>
      </c>
      <c r="B8" s="312">
        <v>0</v>
      </c>
      <c r="C8" s="313">
        <v>0</v>
      </c>
      <c r="E8" s="9"/>
      <c r="F8" s="9"/>
    </row>
    <row r="9" spans="1:6" ht="11.25" customHeight="1" x14ac:dyDescent="0.2">
      <c r="A9" s="311" t="s">
        <v>12</v>
      </c>
      <c r="B9" s="312">
        <v>0</v>
      </c>
      <c r="C9" s="313">
        <v>0</v>
      </c>
      <c r="E9" s="9"/>
      <c r="F9" s="9"/>
    </row>
    <row r="10" spans="1:6" ht="11.25" customHeight="1" x14ac:dyDescent="0.2">
      <c r="A10" s="311" t="s">
        <v>14</v>
      </c>
      <c r="B10" s="312">
        <v>0</v>
      </c>
      <c r="C10" s="313">
        <v>0</v>
      </c>
      <c r="E10" s="9"/>
      <c r="F10" s="9"/>
    </row>
    <row r="11" spans="1:6" ht="11.25" customHeight="1" x14ac:dyDescent="0.2">
      <c r="A11" s="311" t="s">
        <v>16</v>
      </c>
      <c r="B11" s="312">
        <v>0</v>
      </c>
      <c r="C11" s="313">
        <v>0</v>
      </c>
      <c r="E11" s="9"/>
      <c r="F11" s="9"/>
    </row>
    <row r="12" spans="1:6" ht="11.25" customHeight="1" x14ac:dyDescent="0.2">
      <c r="A12" s="314"/>
      <c r="B12" s="312"/>
      <c r="C12" s="313"/>
      <c r="E12" s="9"/>
      <c r="F12" s="9"/>
    </row>
    <row r="13" spans="1:6" ht="11.25" customHeight="1" x14ac:dyDescent="0.2">
      <c r="A13" s="308" t="s">
        <v>19</v>
      </c>
      <c r="B13" s="309">
        <f>SUM(B14:B22)</f>
        <v>11916058.760000002</v>
      </c>
      <c r="C13" s="310">
        <f>SUM(C14:C22)</f>
        <v>0</v>
      </c>
      <c r="E13" s="9"/>
      <c r="F13" s="9"/>
    </row>
    <row r="14" spans="1:6" ht="11.25" customHeight="1" x14ac:dyDescent="0.2">
      <c r="A14" s="311" t="s">
        <v>20</v>
      </c>
      <c r="B14" s="312">
        <v>11808729.260000002</v>
      </c>
      <c r="C14" s="313">
        <v>0</v>
      </c>
      <c r="E14" s="9"/>
      <c r="F14" s="9"/>
    </row>
    <row r="15" spans="1:6" ht="11.25" customHeight="1" x14ac:dyDescent="0.2">
      <c r="A15" s="311" t="s">
        <v>22</v>
      </c>
      <c r="B15" s="312">
        <v>0</v>
      </c>
      <c r="C15" s="313">
        <v>0</v>
      </c>
      <c r="E15" s="9"/>
      <c r="F15" s="9"/>
    </row>
    <row r="16" spans="1:6" ht="11.25" customHeight="1" x14ac:dyDescent="0.2">
      <c r="A16" s="311" t="s">
        <v>24</v>
      </c>
      <c r="B16" s="312">
        <v>0</v>
      </c>
      <c r="C16" s="313">
        <v>0</v>
      </c>
      <c r="E16" s="9"/>
      <c r="F16" s="9"/>
    </row>
    <row r="17" spans="1:6" ht="11.25" customHeight="1" x14ac:dyDescent="0.2">
      <c r="A17" s="311" t="s">
        <v>26</v>
      </c>
      <c r="B17" s="312">
        <v>0</v>
      </c>
      <c r="C17" s="313">
        <v>0</v>
      </c>
      <c r="E17" s="9"/>
      <c r="F17" s="9"/>
    </row>
    <row r="18" spans="1:6" ht="11.25" customHeight="1" x14ac:dyDescent="0.2">
      <c r="A18" s="311" t="s">
        <v>28</v>
      </c>
      <c r="B18" s="312">
        <v>0</v>
      </c>
      <c r="C18" s="313">
        <v>0</v>
      </c>
      <c r="E18" s="9"/>
      <c r="F18" s="9"/>
    </row>
    <row r="19" spans="1:6" ht="11.25" customHeight="1" x14ac:dyDescent="0.2">
      <c r="A19" s="311" t="s">
        <v>30</v>
      </c>
      <c r="B19" s="312">
        <v>107329.5</v>
      </c>
      <c r="C19" s="313">
        <v>0</v>
      </c>
      <c r="E19" s="9"/>
      <c r="F19" s="9"/>
    </row>
    <row r="20" spans="1:6" ht="11.25" customHeight="1" x14ac:dyDescent="0.2">
      <c r="A20" s="311" t="s">
        <v>31</v>
      </c>
      <c r="B20" s="312">
        <v>0</v>
      </c>
      <c r="C20" s="313">
        <v>0</v>
      </c>
      <c r="E20" s="9"/>
      <c r="F20" s="9"/>
    </row>
    <row r="21" spans="1:6" ht="11.25" customHeight="1" x14ac:dyDescent="0.2">
      <c r="A21" s="311" t="s">
        <v>33</v>
      </c>
      <c r="B21" s="312">
        <v>0</v>
      </c>
      <c r="C21" s="313">
        <v>0</v>
      </c>
      <c r="E21" s="9"/>
      <c r="F21" s="9"/>
    </row>
    <row r="22" spans="1:6" ht="11.25" customHeight="1" x14ac:dyDescent="0.2">
      <c r="A22" s="311" t="s">
        <v>34</v>
      </c>
      <c r="B22" s="312">
        <v>0</v>
      </c>
      <c r="C22" s="313">
        <v>0</v>
      </c>
      <c r="E22" s="9"/>
      <c r="F22" s="9"/>
    </row>
    <row r="23" spans="1:6" s="2" customFormat="1" ht="11.25" customHeight="1" x14ac:dyDescent="0.2">
      <c r="A23" s="315"/>
      <c r="B23" s="312"/>
      <c r="C23" s="313"/>
      <c r="E23" s="9"/>
      <c r="F23" s="9"/>
    </row>
    <row r="24" spans="1:6" s="2" customFormat="1" ht="11.25" customHeight="1" x14ac:dyDescent="0.2">
      <c r="A24" s="316" t="s">
        <v>1</v>
      </c>
      <c r="B24" s="309">
        <f>B25+B35</f>
        <v>0</v>
      </c>
      <c r="C24" s="310">
        <f>C25+C35</f>
        <v>0</v>
      </c>
      <c r="E24" s="9"/>
      <c r="F24" s="9"/>
    </row>
    <row r="25" spans="1:6" ht="11.25" customHeight="1" x14ac:dyDescent="0.2">
      <c r="A25" s="308" t="s">
        <v>3</v>
      </c>
      <c r="B25" s="309">
        <f>SUM(B26:B33)</f>
        <v>0</v>
      </c>
      <c r="C25" s="310">
        <f>SUM(C26:C33)</f>
        <v>0</v>
      </c>
      <c r="E25" s="9"/>
      <c r="F25" s="9"/>
    </row>
    <row r="26" spans="1:6" ht="11.25" customHeight="1" x14ac:dyDescent="0.2">
      <c r="A26" s="311" t="s">
        <v>5</v>
      </c>
      <c r="B26" s="312">
        <v>0</v>
      </c>
      <c r="C26" s="313">
        <v>0</v>
      </c>
      <c r="E26" s="9"/>
      <c r="F26" s="9"/>
    </row>
    <row r="27" spans="1:6" ht="11.25" customHeight="1" x14ac:dyDescent="0.2">
      <c r="A27" s="311" t="s">
        <v>7</v>
      </c>
      <c r="B27" s="312">
        <v>0</v>
      </c>
      <c r="C27" s="313">
        <v>0</v>
      </c>
      <c r="E27" s="9"/>
      <c r="F27" s="9"/>
    </row>
    <row r="28" spans="1:6" ht="11.25" customHeight="1" x14ac:dyDescent="0.2">
      <c r="A28" s="311" t="s">
        <v>9</v>
      </c>
      <c r="B28" s="312">
        <v>0</v>
      </c>
      <c r="C28" s="313">
        <v>0</v>
      </c>
      <c r="E28" s="9"/>
      <c r="F28" s="9"/>
    </row>
    <row r="29" spans="1:6" ht="11.25" customHeight="1" x14ac:dyDescent="0.2">
      <c r="A29" s="311" t="s">
        <v>11</v>
      </c>
      <c r="B29" s="312">
        <v>0</v>
      </c>
      <c r="C29" s="313">
        <v>0</v>
      </c>
      <c r="E29" s="9"/>
      <c r="F29" s="9"/>
    </row>
    <row r="30" spans="1:6" ht="11.25" customHeight="1" x14ac:dyDescent="0.2">
      <c r="A30" s="311" t="s">
        <v>13</v>
      </c>
      <c r="B30" s="312">
        <v>0</v>
      </c>
      <c r="C30" s="313">
        <v>0</v>
      </c>
      <c r="E30" s="9"/>
      <c r="F30" s="9"/>
    </row>
    <row r="31" spans="1:6" ht="11.25" customHeight="1" x14ac:dyDescent="0.2">
      <c r="A31" s="311" t="s">
        <v>15</v>
      </c>
      <c r="B31" s="312">
        <v>0</v>
      </c>
      <c r="C31" s="313">
        <v>0</v>
      </c>
      <c r="E31" s="9"/>
      <c r="F31" s="9"/>
    </row>
    <row r="32" spans="1:6" ht="11.25" customHeight="1" x14ac:dyDescent="0.2">
      <c r="A32" s="311" t="s">
        <v>17</v>
      </c>
      <c r="B32" s="312">
        <v>0</v>
      </c>
      <c r="C32" s="313">
        <v>0</v>
      </c>
      <c r="E32" s="9"/>
      <c r="F32" s="9"/>
    </row>
    <row r="33" spans="1:6" ht="11.25" customHeight="1" x14ac:dyDescent="0.2">
      <c r="A33" s="311" t="s">
        <v>18</v>
      </c>
      <c r="B33" s="312">
        <v>0</v>
      </c>
      <c r="C33" s="313">
        <v>0</v>
      </c>
      <c r="E33" s="9"/>
      <c r="F33" s="9"/>
    </row>
    <row r="34" spans="1:6" ht="11.25" customHeight="1" x14ac:dyDescent="0.2">
      <c r="A34" s="314"/>
      <c r="B34" s="312"/>
      <c r="C34" s="313"/>
      <c r="E34" s="9"/>
      <c r="F34" s="9"/>
    </row>
    <row r="35" spans="1:6" ht="11.25" customHeight="1" x14ac:dyDescent="0.2">
      <c r="A35" s="308" t="s">
        <v>21</v>
      </c>
      <c r="B35" s="309">
        <v>0</v>
      </c>
      <c r="C35" s="310">
        <v>0</v>
      </c>
      <c r="E35" s="9"/>
      <c r="F35" s="9"/>
    </row>
    <row r="36" spans="1:6" ht="11.25" customHeight="1" x14ac:dyDescent="0.2">
      <c r="A36" s="311" t="s">
        <v>23</v>
      </c>
      <c r="B36" s="312">
        <v>0</v>
      </c>
      <c r="C36" s="313">
        <v>0</v>
      </c>
      <c r="E36" s="9"/>
      <c r="F36" s="9"/>
    </row>
    <row r="37" spans="1:6" ht="11.25" customHeight="1" x14ac:dyDescent="0.2">
      <c r="A37" s="311" t="s">
        <v>25</v>
      </c>
      <c r="B37" s="312">
        <v>0</v>
      </c>
      <c r="C37" s="313">
        <v>0</v>
      </c>
      <c r="E37" s="9"/>
      <c r="F37" s="9"/>
    </row>
    <row r="38" spans="1:6" ht="11.25" customHeight="1" x14ac:dyDescent="0.2">
      <c r="A38" s="311" t="s">
        <v>27</v>
      </c>
      <c r="B38" s="312">
        <v>0</v>
      </c>
      <c r="C38" s="313">
        <v>0</v>
      </c>
      <c r="E38" s="9"/>
      <c r="F38" s="9"/>
    </row>
    <row r="39" spans="1:6" ht="11.25" customHeight="1" x14ac:dyDescent="0.2">
      <c r="A39" s="311" t="s">
        <v>29</v>
      </c>
      <c r="B39" s="312">
        <v>0</v>
      </c>
      <c r="C39" s="313">
        <v>0</v>
      </c>
      <c r="E39" s="9"/>
      <c r="F39" s="9"/>
    </row>
    <row r="40" spans="1:6" ht="11.25" customHeight="1" x14ac:dyDescent="0.2">
      <c r="A40" s="311" t="s">
        <v>284</v>
      </c>
      <c r="B40" s="312">
        <v>0</v>
      </c>
      <c r="C40" s="313">
        <v>0</v>
      </c>
      <c r="E40" s="9"/>
      <c r="F40" s="9"/>
    </row>
    <row r="41" spans="1:6" ht="11.25" customHeight="1" x14ac:dyDescent="0.2">
      <c r="A41" s="311" t="s">
        <v>32</v>
      </c>
      <c r="B41" s="312">
        <v>0</v>
      </c>
      <c r="C41" s="313">
        <v>0</v>
      </c>
      <c r="E41" s="9"/>
      <c r="F41" s="9"/>
    </row>
    <row r="42" spans="1:6" ht="11.25" customHeight="1" x14ac:dyDescent="0.2">
      <c r="A42" s="314"/>
      <c r="B42" s="312"/>
      <c r="C42" s="313"/>
      <c r="E42" s="9"/>
      <c r="F42" s="9"/>
    </row>
    <row r="43" spans="1:6" s="2" customFormat="1" ht="11.25" customHeight="1" x14ac:dyDescent="0.2">
      <c r="A43" s="316" t="s">
        <v>36</v>
      </c>
      <c r="B43" s="309">
        <f>B45+B50+B57</f>
        <v>0</v>
      </c>
      <c r="C43" s="310">
        <f>C45+C50+C57</f>
        <v>10739830</v>
      </c>
      <c r="E43" s="9"/>
      <c r="F43" s="9"/>
    </row>
    <row r="44" spans="1:6" s="2" customFormat="1" ht="11.25" customHeight="1" x14ac:dyDescent="0.2">
      <c r="A44" s="316"/>
      <c r="B44" s="312"/>
      <c r="C44" s="313"/>
      <c r="E44" s="9"/>
      <c r="F44" s="9"/>
    </row>
    <row r="45" spans="1:6" ht="11.25" customHeight="1" x14ac:dyDescent="0.2">
      <c r="A45" s="308" t="s">
        <v>37</v>
      </c>
      <c r="B45" s="309">
        <f>SUM(B46:B48)</f>
        <v>0</v>
      </c>
      <c r="C45" s="310">
        <f>SUM(C46:C48)</f>
        <v>0</v>
      </c>
      <c r="E45" s="9"/>
      <c r="F45" s="9"/>
    </row>
    <row r="46" spans="1:6" ht="11.25" customHeight="1" x14ac:dyDescent="0.2">
      <c r="A46" s="311" t="s">
        <v>38</v>
      </c>
      <c r="B46" s="312">
        <v>0</v>
      </c>
      <c r="C46" s="313">
        <v>0</v>
      </c>
      <c r="E46" s="9"/>
      <c r="F46" s="9"/>
    </row>
    <row r="47" spans="1:6" ht="11.25" customHeight="1" x14ac:dyDescent="0.2">
      <c r="A47" s="311" t="s">
        <v>39</v>
      </c>
      <c r="B47" s="312">
        <v>0</v>
      </c>
      <c r="C47" s="313">
        <v>0</v>
      </c>
      <c r="E47" s="9"/>
      <c r="F47" s="9"/>
    </row>
    <row r="48" spans="1:6" ht="11.25" customHeight="1" x14ac:dyDescent="0.2">
      <c r="A48" s="311" t="s">
        <v>40</v>
      </c>
      <c r="B48" s="312">
        <v>0</v>
      </c>
      <c r="C48" s="313">
        <v>0</v>
      </c>
      <c r="E48" s="9"/>
      <c r="F48" s="9"/>
    </row>
    <row r="49" spans="1:6" ht="11.25" customHeight="1" x14ac:dyDescent="0.2">
      <c r="A49" s="314"/>
      <c r="B49" s="312"/>
      <c r="C49" s="313"/>
      <c r="E49" s="9"/>
      <c r="F49" s="9"/>
    </row>
    <row r="50" spans="1:6" ht="11.25" customHeight="1" x14ac:dyDescent="0.2">
      <c r="A50" s="308" t="s">
        <v>41</v>
      </c>
      <c r="B50" s="309">
        <f>SUM(B51:B55)</f>
        <v>0</v>
      </c>
      <c r="C50" s="310">
        <f>SUM(C51:C55)</f>
        <v>10739830</v>
      </c>
      <c r="E50" s="9"/>
      <c r="F50" s="9"/>
    </row>
    <row r="51" spans="1:6" ht="11.25" customHeight="1" x14ac:dyDescent="0.2">
      <c r="A51" s="311" t="s">
        <v>42</v>
      </c>
      <c r="B51" s="312">
        <v>0</v>
      </c>
      <c r="C51" s="313">
        <v>7056775.4800000004</v>
      </c>
      <c r="E51" s="9"/>
      <c r="F51" s="9"/>
    </row>
    <row r="52" spans="1:6" ht="11.25" customHeight="1" x14ac:dyDescent="0.2">
      <c r="A52" s="311" t="s">
        <v>43</v>
      </c>
      <c r="B52" s="312">
        <v>0</v>
      </c>
      <c r="C52" s="313">
        <v>3683054.5199999996</v>
      </c>
      <c r="E52" s="9"/>
      <c r="F52" s="9"/>
    </row>
    <row r="53" spans="1:6" ht="11.25" customHeight="1" x14ac:dyDescent="0.2">
      <c r="A53" s="311" t="s">
        <v>44</v>
      </c>
      <c r="B53" s="312">
        <v>0</v>
      </c>
      <c r="C53" s="313">
        <v>0</v>
      </c>
      <c r="E53" s="9"/>
      <c r="F53" s="9"/>
    </row>
    <row r="54" spans="1:6" ht="11.25" customHeight="1" x14ac:dyDescent="0.2">
      <c r="A54" s="311" t="s">
        <v>45</v>
      </c>
      <c r="B54" s="312">
        <v>0</v>
      </c>
      <c r="C54" s="313">
        <v>0</v>
      </c>
      <c r="E54" s="9"/>
      <c r="F54" s="9"/>
    </row>
    <row r="55" spans="1:6" ht="11.25" customHeight="1" x14ac:dyDescent="0.2">
      <c r="A55" s="311" t="s">
        <v>46</v>
      </c>
      <c r="B55" s="312">
        <v>0</v>
      </c>
      <c r="C55" s="313">
        <v>0</v>
      </c>
      <c r="E55" s="9"/>
      <c r="F55" s="9"/>
    </row>
    <row r="56" spans="1:6" ht="11.25" customHeight="1" x14ac:dyDescent="0.2">
      <c r="A56" s="314"/>
      <c r="B56" s="312"/>
      <c r="C56" s="313"/>
      <c r="E56" s="9"/>
      <c r="F56" s="9"/>
    </row>
    <row r="57" spans="1:6" ht="11.25" customHeight="1" x14ac:dyDescent="0.2">
      <c r="A57" s="308" t="s">
        <v>106</v>
      </c>
      <c r="B57" s="309">
        <v>0</v>
      </c>
      <c r="C57" s="310">
        <v>0</v>
      </c>
      <c r="E57" s="9"/>
      <c r="F57" s="9"/>
    </row>
    <row r="58" spans="1:6" ht="11.25" customHeight="1" x14ac:dyDescent="0.2">
      <c r="A58" s="311" t="s">
        <v>47</v>
      </c>
      <c r="B58" s="312">
        <v>0</v>
      </c>
      <c r="C58" s="313">
        <v>0</v>
      </c>
      <c r="E58" s="9"/>
      <c r="F58" s="9"/>
    </row>
    <row r="59" spans="1:6" ht="11.25" customHeight="1" x14ac:dyDescent="0.2">
      <c r="A59" s="311" t="s">
        <v>48</v>
      </c>
      <c r="B59" s="312">
        <v>0</v>
      </c>
      <c r="C59" s="313">
        <v>0</v>
      </c>
      <c r="E59" s="9"/>
      <c r="F59" s="9"/>
    </row>
    <row r="60" spans="1:6" ht="14.25" customHeight="1" x14ac:dyDescent="0.2">
      <c r="A60" s="317"/>
      <c r="B60" s="318"/>
      <c r="C60" s="319"/>
      <c r="E60" s="9"/>
      <c r="F60" s="9"/>
    </row>
    <row r="61" spans="1:6" ht="18" customHeight="1" x14ac:dyDescent="0.2"/>
    <row r="62" spans="1:6" ht="12" x14ac:dyDescent="0.2">
      <c r="A62" s="882" t="s">
        <v>133</v>
      </c>
      <c r="B62" s="883"/>
      <c r="C62" s="883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5" fitToHeight="0" orientation="portrait" r:id="rId1"/>
  <headerFooter alignWithMargins="0"/>
  <ignoredErrors>
    <ignoredError sqref="B3:C4 B13:C13 B24:C25 B44:C45 B50:C50 B43:C43" unlockedFormula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outlinePr summaryBelow="0"/>
  </sheetPr>
  <dimension ref="A1:I162"/>
  <sheetViews>
    <sheetView showGridLines="0" topLeftCell="A41" zoomScale="75" zoomScaleNormal="75" workbookViewId="0">
      <selection activeCell="F41" sqref="F41"/>
    </sheetView>
  </sheetViews>
  <sheetFormatPr baseColWidth="10" defaultColWidth="12.83203125" defaultRowHeight="15" x14ac:dyDescent="0.25"/>
  <cols>
    <col min="1" max="1" width="113.1640625" style="637" bestFit="1" customWidth="1"/>
    <col min="2" max="2" width="22.33203125" style="637" customWidth="1"/>
    <col min="3" max="3" width="22.5" style="637" customWidth="1"/>
    <col min="4" max="6" width="22.33203125" style="637" bestFit="1" customWidth="1"/>
    <col min="7" max="7" width="19.5" style="637" bestFit="1" customWidth="1"/>
    <col min="8" max="8" width="2.6640625" style="637" customWidth="1"/>
    <col min="9" max="16384" width="12.83203125" style="637"/>
  </cols>
  <sheetData>
    <row r="1" spans="1:7" ht="40.9" customHeight="1" x14ac:dyDescent="0.25">
      <c r="A1" s="1021" t="s">
        <v>1265</v>
      </c>
      <c r="B1" s="1003"/>
      <c r="C1" s="1003"/>
      <c r="D1" s="1003"/>
      <c r="E1" s="1003"/>
      <c r="F1" s="1003"/>
      <c r="G1" s="1004"/>
    </row>
    <row r="2" spans="1:7" x14ac:dyDescent="0.25">
      <c r="A2" s="726" t="str">
        <f>'[10]Formato 1'!A2</f>
        <v>FIDEICOMISO DE ADMINISTRACIÓN E INVERSIÓN PARA LA REALIZACIÓN DE ACTIVIDADES DE RESCATE Y CONSERVACIÓN DE SITIOS ARQUEOLÓGICOS EN EL ESTADO DE GUANAJUATO (FIARCA)</v>
      </c>
      <c r="B2" s="726"/>
      <c r="C2" s="726"/>
      <c r="D2" s="726"/>
      <c r="E2" s="726"/>
      <c r="F2" s="726"/>
      <c r="G2" s="726"/>
    </row>
    <row r="3" spans="1:7" x14ac:dyDescent="0.25">
      <c r="A3" s="727" t="s">
        <v>1266</v>
      </c>
      <c r="B3" s="727"/>
      <c r="C3" s="727"/>
      <c r="D3" s="727"/>
      <c r="E3" s="727"/>
      <c r="F3" s="727"/>
      <c r="G3" s="727"/>
    </row>
    <row r="4" spans="1:7" x14ac:dyDescent="0.25">
      <c r="A4" s="727" t="s">
        <v>1267</v>
      </c>
      <c r="B4" s="727"/>
      <c r="C4" s="727"/>
      <c r="D4" s="727"/>
      <c r="E4" s="727"/>
      <c r="F4" s="727"/>
      <c r="G4" s="727"/>
    </row>
    <row r="5" spans="1:7" x14ac:dyDescent="0.25">
      <c r="A5" s="727" t="str">
        <f>'[10]Formato 3'!A4</f>
        <v>Del 1 de enero al 31 de diciembre de 2025</v>
      </c>
      <c r="B5" s="727"/>
      <c r="C5" s="727"/>
      <c r="D5" s="727"/>
      <c r="E5" s="727"/>
      <c r="F5" s="727"/>
      <c r="G5" s="727"/>
    </row>
    <row r="6" spans="1:7" x14ac:dyDescent="0.25">
      <c r="A6" s="728" t="s">
        <v>986</v>
      </c>
      <c r="B6" s="728"/>
      <c r="C6" s="728"/>
      <c r="D6" s="728"/>
      <c r="E6" s="728"/>
      <c r="F6" s="728"/>
      <c r="G6" s="728"/>
    </row>
    <row r="7" spans="1:7" x14ac:dyDescent="0.25">
      <c r="A7" s="1022" t="s">
        <v>103</v>
      </c>
      <c r="B7" s="1022" t="s">
        <v>143</v>
      </c>
      <c r="C7" s="1022"/>
      <c r="D7" s="1022"/>
      <c r="E7" s="1022"/>
      <c r="F7" s="1022"/>
      <c r="G7" s="1023" t="s">
        <v>144</v>
      </c>
    </row>
    <row r="8" spans="1:7" ht="30" x14ac:dyDescent="0.25">
      <c r="A8" s="1022"/>
      <c r="B8" s="661" t="s">
        <v>145</v>
      </c>
      <c r="C8" s="661" t="s">
        <v>1268</v>
      </c>
      <c r="D8" s="661" t="s">
        <v>1269</v>
      </c>
      <c r="E8" s="661" t="s">
        <v>137</v>
      </c>
      <c r="F8" s="661" t="s">
        <v>1270</v>
      </c>
      <c r="G8" s="1022"/>
    </row>
    <row r="9" spans="1:7" x14ac:dyDescent="0.25">
      <c r="A9" s="719" t="s">
        <v>1271</v>
      </c>
      <c r="B9" s="729">
        <v>20151494.140000001</v>
      </c>
      <c r="C9" s="729">
        <v>0</v>
      </c>
      <c r="D9" s="729">
        <v>20151494.140000001</v>
      </c>
      <c r="E9" s="729">
        <v>11954140.459999999</v>
      </c>
      <c r="F9" s="729">
        <v>11954140.459999999</v>
      </c>
      <c r="G9" s="729">
        <v>8197353.6800000025</v>
      </c>
    </row>
    <row r="10" spans="1:7" x14ac:dyDescent="0.25">
      <c r="A10" s="699" t="s">
        <v>1272</v>
      </c>
      <c r="B10" s="729">
        <v>0</v>
      </c>
      <c r="C10" s="729">
        <v>0</v>
      </c>
      <c r="D10" s="729">
        <v>0</v>
      </c>
      <c r="E10" s="729">
        <v>0</v>
      </c>
      <c r="F10" s="729">
        <v>0</v>
      </c>
      <c r="G10" s="729">
        <v>0</v>
      </c>
    </row>
    <row r="11" spans="1:7" x14ac:dyDescent="0.25">
      <c r="A11" s="722" t="s">
        <v>1273</v>
      </c>
      <c r="B11" s="730">
        <v>0</v>
      </c>
      <c r="C11" s="730">
        <v>0</v>
      </c>
      <c r="D11" s="730">
        <v>0</v>
      </c>
      <c r="E11" s="730">
        <v>0</v>
      </c>
      <c r="F11" s="730">
        <v>0</v>
      </c>
      <c r="G11" s="730">
        <v>0</v>
      </c>
    </row>
    <row r="12" spans="1:7" x14ac:dyDescent="0.25">
      <c r="A12" s="722" t="s">
        <v>1274</v>
      </c>
      <c r="B12" s="730">
        <v>0</v>
      </c>
      <c r="C12" s="730">
        <v>0</v>
      </c>
      <c r="D12" s="730">
        <v>0</v>
      </c>
      <c r="E12" s="730">
        <v>0</v>
      </c>
      <c r="F12" s="730">
        <v>0</v>
      </c>
      <c r="G12" s="730">
        <v>0</v>
      </c>
    </row>
    <row r="13" spans="1:7" x14ac:dyDescent="0.25">
      <c r="A13" s="722" t="s">
        <v>1275</v>
      </c>
      <c r="B13" s="730">
        <v>0</v>
      </c>
      <c r="C13" s="730">
        <v>0</v>
      </c>
      <c r="D13" s="730">
        <v>0</v>
      </c>
      <c r="E13" s="730">
        <v>0</v>
      </c>
      <c r="F13" s="730">
        <v>0</v>
      </c>
      <c r="G13" s="730">
        <v>0</v>
      </c>
    </row>
    <row r="14" spans="1:7" x14ac:dyDescent="0.25">
      <c r="A14" s="722" t="s">
        <v>1276</v>
      </c>
      <c r="B14" s="730">
        <v>0</v>
      </c>
      <c r="C14" s="730">
        <v>0</v>
      </c>
      <c r="D14" s="730">
        <v>0</v>
      </c>
      <c r="E14" s="730">
        <v>0</v>
      </c>
      <c r="F14" s="730">
        <v>0</v>
      </c>
      <c r="G14" s="730">
        <v>0</v>
      </c>
    </row>
    <row r="15" spans="1:7" x14ac:dyDescent="0.25">
      <c r="A15" s="722" t="s">
        <v>1277</v>
      </c>
      <c r="B15" s="730">
        <v>0</v>
      </c>
      <c r="C15" s="730">
        <v>0</v>
      </c>
      <c r="D15" s="730">
        <v>0</v>
      </c>
      <c r="E15" s="730">
        <v>0</v>
      </c>
      <c r="F15" s="730">
        <v>0</v>
      </c>
      <c r="G15" s="730">
        <v>0</v>
      </c>
    </row>
    <row r="16" spans="1:7" x14ac:dyDescent="0.25">
      <c r="A16" s="722" t="s">
        <v>1278</v>
      </c>
      <c r="B16" s="730">
        <v>0</v>
      </c>
      <c r="C16" s="730">
        <v>0</v>
      </c>
      <c r="D16" s="730">
        <v>0</v>
      </c>
      <c r="E16" s="730">
        <v>0</v>
      </c>
      <c r="F16" s="730">
        <v>0</v>
      </c>
      <c r="G16" s="730">
        <v>0</v>
      </c>
    </row>
    <row r="17" spans="1:7" x14ac:dyDescent="0.25">
      <c r="A17" s="722" t="s">
        <v>1279</v>
      </c>
      <c r="B17" s="730">
        <v>0</v>
      </c>
      <c r="C17" s="730">
        <v>0</v>
      </c>
      <c r="D17" s="730">
        <v>0</v>
      </c>
      <c r="E17" s="730">
        <v>0</v>
      </c>
      <c r="F17" s="730">
        <v>0</v>
      </c>
      <c r="G17" s="730">
        <v>0</v>
      </c>
    </row>
    <row r="18" spans="1:7" x14ac:dyDescent="0.25">
      <c r="A18" s="699" t="s">
        <v>1280</v>
      </c>
      <c r="B18" s="729">
        <v>2779350</v>
      </c>
      <c r="C18" s="729">
        <v>0</v>
      </c>
      <c r="D18" s="729">
        <v>2779350</v>
      </c>
      <c r="E18" s="729">
        <v>690801.1399999999</v>
      </c>
      <c r="F18" s="729">
        <v>690801.1399999999</v>
      </c>
      <c r="G18" s="729">
        <v>2088548.86</v>
      </c>
    </row>
    <row r="19" spans="1:7" x14ac:dyDescent="0.25">
      <c r="A19" s="722" t="s">
        <v>1281</v>
      </c>
      <c r="B19" s="730">
        <v>255100</v>
      </c>
      <c r="C19" s="730">
        <v>0</v>
      </c>
      <c r="D19" s="730">
        <v>255100</v>
      </c>
      <c r="E19" s="730">
        <v>24344.47</v>
      </c>
      <c r="F19" s="730">
        <v>24344.47</v>
      </c>
      <c r="G19" s="730">
        <v>230755.53</v>
      </c>
    </row>
    <row r="20" spans="1:7" x14ac:dyDescent="0.25">
      <c r="A20" s="722" t="s">
        <v>1282</v>
      </c>
      <c r="B20" s="730">
        <v>110750</v>
      </c>
      <c r="C20" s="730">
        <v>0</v>
      </c>
      <c r="D20" s="730">
        <v>110750</v>
      </c>
      <c r="E20" s="730">
        <v>43451.130000000005</v>
      </c>
      <c r="F20" s="730">
        <v>43451.130000000005</v>
      </c>
      <c r="G20" s="730">
        <v>67298.87</v>
      </c>
    </row>
    <row r="21" spans="1:7" x14ac:dyDescent="0.25">
      <c r="A21" s="722" t="s">
        <v>1283</v>
      </c>
      <c r="B21" s="730">
        <v>168300</v>
      </c>
      <c r="C21" s="730">
        <v>0</v>
      </c>
      <c r="D21" s="730">
        <v>168300</v>
      </c>
      <c r="E21" s="730">
        <v>83988.069999999992</v>
      </c>
      <c r="F21" s="730">
        <v>83988.069999999992</v>
      </c>
      <c r="G21" s="730">
        <v>84311.930000000008</v>
      </c>
    </row>
    <row r="22" spans="1:7" x14ac:dyDescent="0.25">
      <c r="A22" s="722" t="s">
        <v>1284</v>
      </c>
      <c r="B22" s="730">
        <v>689800</v>
      </c>
      <c r="C22" s="730">
        <v>0</v>
      </c>
      <c r="D22" s="730">
        <v>689800</v>
      </c>
      <c r="E22" s="730">
        <v>3714.86</v>
      </c>
      <c r="F22" s="730">
        <v>3714.86</v>
      </c>
      <c r="G22" s="730">
        <v>686085.14</v>
      </c>
    </row>
    <row r="23" spans="1:7" x14ac:dyDescent="0.25">
      <c r="A23" s="722" t="s">
        <v>1285</v>
      </c>
      <c r="B23" s="730">
        <v>150000</v>
      </c>
      <c r="C23" s="730">
        <v>0</v>
      </c>
      <c r="D23" s="730">
        <v>150000</v>
      </c>
      <c r="E23" s="730">
        <v>0</v>
      </c>
      <c r="F23" s="730">
        <v>0</v>
      </c>
      <c r="G23" s="730">
        <v>150000</v>
      </c>
    </row>
    <row r="24" spans="1:7" x14ac:dyDescent="0.25">
      <c r="A24" s="722" t="s">
        <v>1286</v>
      </c>
      <c r="B24" s="730">
        <v>723000</v>
      </c>
      <c r="C24" s="730">
        <v>0</v>
      </c>
      <c r="D24" s="730">
        <v>723000</v>
      </c>
      <c r="E24" s="730">
        <v>527700.62</v>
      </c>
      <c r="F24" s="730">
        <v>527700.62</v>
      </c>
      <c r="G24" s="730">
        <v>195299.38</v>
      </c>
    </row>
    <row r="25" spans="1:7" x14ac:dyDescent="0.25">
      <c r="A25" s="722" t="s">
        <v>1287</v>
      </c>
      <c r="B25" s="730">
        <v>381900</v>
      </c>
      <c r="C25" s="730">
        <v>0</v>
      </c>
      <c r="D25" s="730">
        <v>381900</v>
      </c>
      <c r="E25" s="730">
        <v>0</v>
      </c>
      <c r="F25" s="730">
        <v>0</v>
      </c>
      <c r="G25" s="730">
        <v>381900</v>
      </c>
    </row>
    <row r="26" spans="1:7" x14ac:dyDescent="0.25">
      <c r="A26" s="722" t="s">
        <v>1288</v>
      </c>
      <c r="B26" s="730">
        <v>0</v>
      </c>
      <c r="C26" s="730">
        <v>0</v>
      </c>
      <c r="D26" s="730">
        <v>0</v>
      </c>
      <c r="E26" s="730">
        <v>0</v>
      </c>
      <c r="F26" s="730">
        <v>0</v>
      </c>
      <c r="G26" s="730">
        <v>0</v>
      </c>
    </row>
    <row r="27" spans="1:7" x14ac:dyDescent="0.25">
      <c r="A27" s="722" t="s">
        <v>1289</v>
      </c>
      <c r="B27" s="730">
        <v>300500</v>
      </c>
      <c r="C27" s="730">
        <v>0</v>
      </c>
      <c r="D27" s="730">
        <v>300500</v>
      </c>
      <c r="E27" s="730">
        <v>7601.99</v>
      </c>
      <c r="F27" s="730">
        <v>7601.99</v>
      </c>
      <c r="G27" s="730">
        <v>292898.01</v>
      </c>
    </row>
    <row r="28" spans="1:7" x14ac:dyDescent="0.25">
      <c r="A28" s="699" t="s">
        <v>1290</v>
      </c>
      <c r="B28" s="729">
        <v>2705220</v>
      </c>
      <c r="C28" s="729">
        <v>0</v>
      </c>
      <c r="D28" s="729">
        <v>2705220</v>
      </c>
      <c r="E28" s="729">
        <v>596775.26</v>
      </c>
      <c r="F28" s="729">
        <v>596775.26</v>
      </c>
      <c r="G28" s="729">
        <v>2108444.7400000002</v>
      </c>
    </row>
    <row r="29" spans="1:7" x14ac:dyDescent="0.25">
      <c r="A29" s="722" t="s">
        <v>1291</v>
      </c>
      <c r="B29" s="730">
        <v>246820</v>
      </c>
      <c r="C29" s="730">
        <v>0</v>
      </c>
      <c r="D29" s="730">
        <v>246820</v>
      </c>
      <c r="E29" s="730">
        <v>148970.4</v>
      </c>
      <c r="F29" s="730">
        <v>148970.4</v>
      </c>
      <c r="G29" s="730">
        <v>97849.600000000006</v>
      </c>
    </row>
    <row r="30" spans="1:7" x14ac:dyDescent="0.25">
      <c r="A30" s="722" t="s">
        <v>1292</v>
      </c>
      <c r="B30" s="730">
        <v>136000</v>
      </c>
      <c r="C30" s="730">
        <v>0</v>
      </c>
      <c r="D30" s="730">
        <v>136000</v>
      </c>
      <c r="E30" s="730">
        <v>81896.800000000003</v>
      </c>
      <c r="F30" s="730">
        <v>81896.800000000003</v>
      </c>
      <c r="G30" s="730">
        <v>54103.199999999997</v>
      </c>
    </row>
    <row r="31" spans="1:7" x14ac:dyDescent="0.25">
      <c r="A31" s="722" t="s">
        <v>1293</v>
      </c>
      <c r="B31" s="730">
        <v>362900</v>
      </c>
      <c r="C31" s="730">
        <v>0</v>
      </c>
      <c r="D31" s="730">
        <v>362900</v>
      </c>
      <c r="E31" s="730">
        <v>87379.55</v>
      </c>
      <c r="F31" s="730">
        <v>87379.55</v>
      </c>
      <c r="G31" s="730">
        <v>275520.45</v>
      </c>
    </row>
    <row r="32" spans="1:7" x14ac:dyDescent="0.25">
      <c r="A32" s="722" t="s">
        <v>1294</v>
      </c>
      <c r="B32" s="730">
        <v>20000</v>
      </c>
      <c r="C32" s="730">
        <v>0</v>
      </c>
      <c r="D32" s="730">
        <v>20000</v>
      </c>
      <c r="E32" s="730">
        <v>73027.62999999999</v>
      </c>
      <c r="F32" s="730">
        <v>73027.62999999999</v>
      </c>
      <c r="G32" s="730">
        <v>-53027.62999999999</v>
      </c>
    </row>
    <row r="33" spans="1:9" ht="14.45" customHeight="1" x14ac:dyDescent="0.25">
      <c r="A33" s="722" t="s">
        <v>1295</v>
      </c>
      <c r="B33" s="730">
        <v>1722700</v>
      </c>
      <c r="C33" s="730">
        <v>0</v>
      </c>
      <c r="D33" s="730">
        <v>1722700</v>
      </c>
      <c r="E33" s="730">
        <v>104277.81999999999</v>
      </c>
      <c r="F33" s="730">
        <v>104277.81999999999</v>
      </c>
      <c r="G33" s="730">
        <v>1618422.18</v>
      </c>
    </row>
    <row r="34" spans="1:9" ht="14.45" customHeight="1" x14ac:dyDescent="0.25">
      <c r="A34" s="722" t="s">
        <v>1296</v>
      </c>
      <c r="B34" s="730">
        <v>70000</v>
      </c>
      <c r="C34" s="730">
        <v>0</v>
      </c>
      <c r="D34" s="730">
        <v>70000</v>
      </c>
      <c r="E34" s="730">
        <v>0</v>
      </c>
      <c r="F34" s="730">
        <v>0</v>
      </c>
      <c r="G34" s="730">
        <v>70000</v>
      </c>
    </row>
    <row r="35" spans="1:9" ht="14.45" customHeight="1" x14ac:dyDescent="0.25">
      <c r="A35" s="722" t="s">
        <v>1297</v>
      </c>
      <c r="B35" s="730">
        <v>98100</v>
      </c>
      <c r="C35" s="730">
        <v>0</v>
      </c>
      <c r="D35" s="730">
        <v>98100</v>
      </c>
      <c r="E35" s="730">
        <v>66795.899999999994</v>
      </c>
      <c r="F35" s="730">
        <v>66795.899999999994</v>
      </c>
      <c r="G35" s="730">
        <v>31304.100000000006</v>
      </c>
    </row>
    <row r="36" spans="1:9" ht="14.45" customHeight="1" x14ac:dyDescent="0.25">
      <c r="A36" s="722" t="s">
        <v>1298</v>
      </c>
      <c r="B36" s="730">
        <v>39000</v>
      </c>
      <c r="C36" s="730">
        <v>0</v>
      </c>
      <c r="D36" s="730">
        <v>39000</v>
      </c>
      <c r="E36" s="730">
        <v>26425.759999999998</v>
      </c>
      <c r="F36" s="730">
        <v>26425.759999999998</v>
      </c>
      <c r="G36" s="730">
        <v>12574.240000000002</v>
      </c>
    </row>
    <row r="37" spans="1:9" ht="14.45" customHeight="1" x14ac:dyDescent="0.25">
      <c r="A37" s="722" t="s">
        <v>1299</v>
      </c>
      <c r="B37" s="730">
        <v>9700</v>
      </c>
      <c r="C37" s="730">
        <v>0</v>
      </c>
      <c r="D37" s="730">
        <v>9700</v>
      </c>
      <c r="E37" s="730">
        <v>8001.4</v>
      </c>
      <c r="F37" s="730">
        <v>8001.4</v>
      </c>
      <c r="G37" s="730">
        <v>1698.6000000000004</v>
      </c>
    </row>
    <row r="38" spans="1:9" x14ac:dyDescent="0.25">
      <c r="A38" s="699" t="s">
        <v>1300</v>
      </c>
      <c r="B38" s="729">
        <v>14374324.140000001</v>
      </c>
      <c r="C38" s="729">
        <v>0</v>
      </c>
      <c r="D38" s="729">
        <v>14374324.140000001</v>
      </c>
      <c r="E38" s="729">
        <v>10666564.059999999</v>
      </c>
      <c r="F38" s="729">
        <v>10666564.059999999</v>
      </c>
      <c r="G38" s="729">
        <v>3707760.0800000019</v>
      </c>
      <c r="I38" s="687"/>
    </row>
    <row r="39" spans="1:9" x14ac:dyDescent="0.25">
      <c r="A39" s="722" t="s">
        <v>1301</v>
      </c>
      <c r="B39" s="730">
        <v>0</v>
      </c>
      <c r="C39" s="730">
        <v>0</v>
      </c>
      <c r="D39" s="730">
        <v>0</v>
      </c>
      <c r="E39" s="730">
        <v>0</v>
      </c>
      <c r="F39" s="730">
        <v>0</v>
      </c>
      <c r="G39" s="730">
        <v>0</v>
      </c>
    </row>
    <row r="40" spans="1:9" x14ac:dyDescent="0.25">
      <c r="A40" s="722" t="s">
        <v>1302</v>
      </c>
      <c r="B40" s="730">
        <v>14374324.140000001</v>
      </c>
      <c r="C40" s="730">
        <v>0</v>
      </c>
      <c r="D40" s="730">
        <v>14374324.140000001</v>
      </c>
      <c r="E40" s="730">
        <v>10666564.059999999</v>
      </c>
      <c r="F40" s="730">
        <v>10666564.059999999</v>
      </c>
      <c r="G40" s="730">
        <v>3707760.0800000019</v>
      </c>
    </row>
    <row r="41" spans="1:9" x14ac:dyDescent="0.25">
      <c r="A41" s="722" t="s">
        <v>1303</v>
      </c>
      <c r="B41" s="730">
        <v>0</v>
      </c>
      <c r="C41" s="730">
        <v>0</v>
      </c>
      <c r="D41" s="730">
        <v>0</v>
      </c>
      <c r="E41" s="730">
        <v>0</v>
      </c>
      <c r="F41" s="730">
        <v>0</v>
      </c>
      <c r="G41" s="730">
        <v>0</v>
      </c>
    </row>
    <row r="42" spans="1:9" x14ac:dyDescent="0.25">
      <c r="A42" s="722" t="s">
        <v>1304</v>
      </c>
      <c r="B42" s="730">
        <v>0</v>
      </c>
      <c r="C42" s="730">
        <v>0</v>
      </c>
      <c r="D42" s="730">
        <v>0</v>
      </c>
      <c r="E42" s="730">
        <v>0</v>
      </c>
      <c r="F42" s="730">
        <v>0</v>
      </c>
      <c r="G42" s="730">
        <v>0</v>
      </c>
    </row>
    <row r="43" spans="1:9" x14ac:dyDescent="0.25">
      <c r="A43" s="722" t="s">
        <v>1305</v>
      </c>
      <c r="B43" s="730">
        <v>0</v>
      </c>
      <c r="C43" s="730">
        <v>0</v>
      </c>
      <c r="D43" s="730">
        <v>0</v>
      </c>
      <c r="E43" s="730">
        <v>0</v>
      </c>
      <c r="F43" s="730">
        <v>0</v>
      </c>
      <c r="G43" s="730">
        <v>0</v>
      </c>
    </row>
    <row r="44" spans="1:9" x14ac:dyDescent="0.25">
      <c r="A44" s="722" t="s">
        <v>1306</v>
      </c>
      <c r="B44" s="730">
        <v>0</v>
      </c>
      <c r="C44" s="730">
        <v>0</v>
      </c>
      <c r="D44" s="730">
        <v>0</v>
      </c>
      <c r="E44" s="730">
        <v>0</v>
      </c>
      <c r="F44" s="730">
        <v>0</v>
      </c>
      <c r="G44" s="730">
        <v>0</v>
      </c>
    </row>
    <row r="45" spans="1:9" x14ac:dyDescent="0.25">
      <c r="A45" s="722" t="s">
        <v>1307</v>
      </c>
      <c r="B45" s="730">
        <v>0</v>
      </c>
      <c r="C45" s="730">
        <v>0</v>
      </c>
      <c r="D45" s="730">
        <v>0</v>
      </c>
      <c r="E45" s="730">
        <v>0</v>
      </c>
      <c r="F45" s="730">
        <v>0</v>
      </c>
      <c r="G45" s="730">
        <v>0</v>
      </c>
    </row>
    <row r="46" spans="1:9" x14ac:dyDescent="0.25">
      <c r="A46" s="722" t="s">
        <v>1308</v>
      </c>
      <c r="B46" s="730">
        <v>0</v>
      </c>
      <c r="C46" s="730">
        <v>0</v>
      </c>
      <c r="D46" s="730">
        <v>0</v>
      </c>
      <c r="E46" s="730">
        <v>0</v>
      </c>
      <c r="F46" s="730">
        <v>0</v>
      </c>
      <c r="G46" s="730">
        <v>0</v>
      </c>
    </row>
    <row r="47" spans="1:9" x14ac:dyDescent="0.25">
      <c r="A47" s="722" t="s">
        <v>1309</v>
      </c>
      <c r="B47" s="730">
        <v>0</v>
      </c>
      <c r="C47" s="730">
        <v>0</v>
      </c>
      <c r="D47" s="730">
        <v>0</v>
      </c>
      <c r="E47" s="730">
        <v>0</v>
      </c>
      <c r="F47" s="730">
        <v>0</v>
      </c>
      <c r="G47" s="730">
        <v>0</v>
      </c>
    </row>
    <row r="48" spans="1:9" x14ac:dyDescent="0.25">
      <c r="A48" s="699" t="s">
        <v>1310</v>
      </c>
      <c r="B48" s="729">
        <v>292600</v>
      </c>
      <c r="C48" s="729">
        <v>0</v>
      </c>
      <c r="D48" s="729">
        <v>292600</v>
      </c>
      <c r="E48" s="729">
        <v>0</v>
      </c>
      <c r="F48" s="729">
        <v>0</v>
      </c>
      <c r="G48" s="729">
        <v>292600</v>
      </c>
    </row>
    <row r="49" spans="1:7" x14ac:dyDescent="0.25">
      <c r="A49" s="722" t="s">
        <v>1311</v>
      </c>
      <c r="B49" s="730">
        <v>292600</v>
      </c>
      <c r="C49" s="730">
        <v>0</v>
      </c>
      <c r="D49" s="730">
        <v>292600</v>
      </c>
      <c r="E49" s="730">
        <v>0</v>
      </c>
      <c r="F49" s="730">
        <v>0</v>
      </c>
      <c r="G49" s="730">
        <v>292600</v>
      </c>
    </row>
    <row r="50" spans="1:7" x14ac:dyDescent="0.25">
      <c r="A50" s="722" t="s">
        <v>1312</v>
      </c>
      <c r="B50" s="730">
        <v>0</v>
      </c>
      <c r="C50" s="730">
        <v>0</v>
      </c>
      <c r="D50" s="730">
        <v>0</v>
      </c>
      <c r="E50" s="730">
        <v>0</v>
      </c>
      <c r="F50" s="730">
        <v>0</v>
      </c>
      <c r="G50" s="730">
        <v>0</v>
      </c>
    </row>
    <row r="51" spans="1:7" x14ac:dyDescent="0.25">
      <c r="A51" s="722" t="s">
        <v>1313</v>
      </c>
      <c r="B51" s="730">
        <v>0</v>
      </c>
      <c r="C51" s="730">
        <v>0</v>
      </c>
      <c r="D51" s="730">
        <v>0</v>
      </c>
      <c r="E51" s="730">
        <v>0</v>
      </c>
      <c r="F51" s="730">
        <v>0</v>
      </c>
      <c r="G51" s="730">
        <v>0</v>
      </c>
    </row>
    <row r="52" spans="1:7" x14ac:dyDescent="0.25">
      <c r="A52" s="722" t="s">
        <v>1314</v>
      </c>
      <c r="B52" s="730">
        <v>0</v>
      </c>
      <c r="C52" s="730">
        <v>0</v>
      </c>
      <c r="D52" s="730">
        <v>0</v>
      </c>
      <c r="E52" s="730">
        <v>0</v>
      </c>
      <c r="F52" s="730">
        <v>0</v>
      </c>
      <c r="G52" s="730">
        <v>0</v>
      </c>
    </row>
    <row r="53" spans="1:7" x14ac:dyDescent="0.25">
      <c r="A53" s="722" t="s">
        <v>1315</v>
      </c>
      <c r="B53" s="730">
        <v>0</v>
      </c>
      <c r="C53" s="730">
        <v>0</v>
      </c>
      <c r="D53" s="730">
        <v>0</v>
      </c>
      <c r="E53" s="730">
        <v>0</v>
      </c>
      <c r="F53" s="730">
        <v>0</v>
      </c>
      <c r="G53" s="730">
        <v>0</v>
      </c>
    </row>
    <row r="54" spans="1:7" x14ac:dyDescent="0.25">
      <c r="A54" s="722" t="s">
        <v>1316</v>
      </c>
      <c r="B54" s="730">
        <v>0</v>
      </c>
      <c r="C54" s="730">
        <v>0</v>
      </c>
      <c r="D54" s="730">
        <v>0</v>
      </c>
      <c r="E54" s="730">
        <v>0</v>
      </c>
      <c r="F54" s="730">
        <v>0</v>
      </c>
      <c r="G54" s="730">
        <v>0</v>
      </c>
    </row>
    <row r="55" spans="1:7" x14ac:dyDescent="0.25">
      <c r="A55" s="722" t="s">
        <v>1317</v>
      </c>
      <c r="B55" s="730">
        <v>0</v>
      </c>
      <c r="C55" s="730">
        <v>0</v>
      </c>
      <c r="D55" s="730">
        <v>0</v>
      </c>
      <c r="E55" s="730">
        <v>0</v>
      </c>
      <c r="F55" s="730">
        <v>0</v>
      </c>
      <c r="G55" s="730">
        <v>0</v>
      </c>
    </row>
    <row r="56" spans="1:7" x14ac:dyDescent="0.25">
      <c r="A56" s="722" t="s">
        <v>1318</v>
      </c>
      <c r="B56" s="730">
        <v>0</v>
      </c>
      <c r="C56" s="730">
        <v>0</v>
      </c>
      <c r="D56" s="730">
        <v>0</v>
      </c>
      <c r="E56" s="730">
        <v>0</v>
      </c>
      <c r="F56" s="730">
        <v>0</v>
      </c>
      <c r="G56" s="730">
        <v>0</v>
      </c>
    </row>
    <row r="57" spans="1:7" x14ac:dyDescent="0.25">
      <c r="A57" s="722" t="s">
        <v>1319</v>
      </c>
      <c r="B57" s="730">
        <v>0</v>
      </c>
      <c r="C57" s="730">
        <v>0</v>
      </c>
      <c r="D57" s="730">
        <v>0</v>
      </c>
      <c r="E57" s="730">
        <v>0</v>
      </c>
      <c r="F57" s="730">
        <v>0</v>
      </c>
      <c r="G57" s="730">
        <v>0</v>
      </c>
    </row>
    <row r="58" spans="1:7" x14ac:dyDescent="0.25">
      <c r="A58" s="699" t="s">
        <v>1320</v>
      </c>
      <c r="B58" s="729">
        <v>0</v>
      </c>
      <c r="C58" s="729">
        <v>0</v>
      </c>
      <c r="D58" s="729">
        <v>0</v>
      </c>
      <c r="E58" s="729">
        <v>0</v>
      </c>
      <c r="F58" s="729">
        <v>0</v>
      </c>
      <c r="G58" s="729">
        <v>0</v>
      </c>
    </row>
    <row r="59" spans="1:7" x14ac:dyDescent="0.25">
      <c r="A59" s="722" t="s">
        <v>1321</v>
      </c>
      <c r="B59" s="730">
        <v>0</v>
      </c>
      <c r="C59" s="730">
        <v>0</v>
      </c>
      <c r="D59" s="730">
        <v>0</v>
      </c>
      <c r="E59" s="730">
        <v>0</v>
      </c>
      <c r="F59" s="730">
        <v>0</v>
      </c>
      <c r="G59" s="730">
        <v>0</v>
      </c>
    </row>
    <row r="60" spans="1:7" x14ac:dyDescent="0.25">
      <c r="A60" s="722" t="s">
        <v>1322</v>
      </c>
      <c r="B60" s="730">
        <v>0</v>
      </c>
      <c r="C60" s="730">
        <v>0</v>
      </c>
      <c r="D60" s="730">
        <v>0</v>
      </c>
      <c r="E60" s="730">
        <v>0</v>
      </c>
      <c r="F60" s="730">
        <v>0</v>
      </c>
      <c r="G60" s="730">
        <v>0</v>
      </c>
    </row>
    <row r="61" spans="1:7" x14ac:dyDescent="0.25">
      <c r="A61" s="722" t="s">
        <v>1323</v>
      </c>
      <c r="B61" s="730">
        <v>0</v>
      </c>
      <c r="C61" s="730">
        <v>0</v>
      </c>
      <c r="D61" s="730">
        <v>0</v>
      </c>
      <c r="E61" s="730">
        <v>0</v>
      </c>
      <c r="F61" s="730">
        <v>0</v>
      </c>
      <c r="G61" s="730">
        <v>0</v>
      </c>
    </row>
    <row r="62" spans="1:7" x14ac:dyDescent="0.25">
      <c r="A62" s="699" t="s">
        <v>1324</v>
      </c>
      <c r="B62" s="729">
        <v>0</v>
      </c>
      <c r="C62" s="729">
        <v>0</v>
      </c>
      <c r="D62" s="729">
        <v>0</v>
      </c>
      <c r="E62" s="729">
        <v>0</v>
      </c>
      <c r="F62" s="729">
        <v>0</v>
      </c>
      <c r="G62" s="729">
        <v>0</v>
      </c>
    </row>
    <row r="63" spans="1:7" x14ac:dyDescent="0.25">
      <c r="A63" s="722" t="s">
        <v>1325</v>
      </c>
      <c r="B63" s="730">
        <v>0</v>
      </c>
      <c r="C63" s="730">
        <v>0</v>
      </c>
      <c r="D63" s="730">
        <v>0</v>
      </c>
      <c r="E63" s="730">
        <v>0</v>
      </c>
      <c r="F63" s="730">
        <v>0</v>
      </c>
      <c r="G63" s="730">
        <v>0</v>
      </c>
    </row>
    <row r="64" spans="1:7" x14ac:dyDescent="0.25">
      <c r="A64" s="722" t="s">
        <v>1326</v>
      </c>
      <c r="B64" s="730">
        <v>0</v>
      </c>
      <c r="C64" s="730">
        <v>0</v>
      </c>
      <c r="D64" s="730">
        <v>0</v>
      </c>
      <c r="E64" s="730">
        <v>0</v>
      </c>
      <c r="F64" s="730">
        <v>0</v>
      </c>
      <c r="G64" s="730">
        <v>0</v>
      </c>
    </row>
    <row r="65" spans="1:7" x14ac:dyDescent="0.25">
      <c r="A65" s="722" t="s">
        <v>1327</v>
      </c>
      <c r="B65" s="730">
        <v>0</v>
      </c>
      <c r="C65" s="730">
        <v>0</v>
      </c>
      <c r="D65" s="730">
        <v>0</v>
      </c>
      <c r="E65" s="730">
        <v>0</v>
      </c>
      <c r="F65" s="730">
        <v>0</v>
      </c>
      <c r="G65" s="730">
        <v>0</v>
      </c>
    </row>
    <row r="66" spans="1:7" x14ac:dyDescent="0.25">
      <c r="A66" s="722" t="s">
        <v>1328</v>
      </c>
      <c r="B66" s="730">
        <v>0</v>
      </c>
      <c r="C66" s="730">
        <v>0</v>
      </c>
      <c r="D66" s="730">
        <v>0</v>
      </c>
      <c r="E66" s="730">
        <v>0</v>
      </c>
      <c r="F66" s="730">
        <v>0</v>
      </c>
      <c r="G66" s="730">
        <v>0</v>
      </c>
    </row>
    <row r="67" spans="1:7" x14ac:dyDescent="0.25">
      <c r="A67" s="722" t="s">
        <v>1329</v>
      </c>
      <c r="B67" s="730">
        <v>0</v>
      </c>
      <c r="C67" s="730">
        <v>0</v>
      </c>
      <c r="D67" s="730">
        <v>0</v>
      </c>
      <c r="E67" s="730">
        <v>0</v>
      </c>
      <c r="F67" s="730">
        <v>0</v>
      </c>
      <c r="G67" s="730">
        <v>0</v>
      </c>
    </row>
    <row r="68" spans="1:7" x14ac:dyDescent="0.25">
      <c r="A68" s="722" t="s">
        <v>1330</v>
      </c>
      <c r="B68" s="730">
        <v>0</v>
      </c>
      <c r="C68" s="730">
        <v>0</v>
      </c>
      <c r="D68" s="730">
        <v>0</v>
      </c>
      <c r="E68" s="730">
        <v>0</v>
      </c>
      <c r="F68" s="730">
        <v>0</v>
      </c>
      <c r="G68" s="730">
        <v>0</v>
      </c>
    </row>
    <row r="69" spans="1:7" x14ac:dyDescent="0.25">
      <c r="A69" s="722" t="s">
        <v>1331</v>
      </c>
      <c r="B69" s="730">
        <v>0</v>
      </c>
      <c r="C69" s="730">
        <v>0</v>
      </c>
      <c r="D69" s="730">
        <v>0</v>
      </c>
      <c r="E69" s="730">
        <v>0</v>
      </c>
      <c r="F69" s="730">
        <v>0</v>
      </c>
      <c r="G69" s="730">
        <v>0</v>
      </c>
    </row>
    <row r="70" spans="1:7" x14ac:dyDescent="0.25">
      <c r="A70" s="722" t="s">
        <v>1332</v>
      </c>
      <c r="B70" s="730">
        <v>0</v>
      </c>
      <c r="C70" s="730">
        <v>0</v>
      </c>
      <c r="D70" s="730">
        <v>0</v>
      </c>
      <c r="E70" s="730">
        <v>0</v>
      </c>
      <c r="F70" s="730">
        <v>0</v>
      </c>
      <c r="G70" s="730">
        <v>0</v>
      </c>
    </row>
    <row r="71" spans="1:7" x14ac:dyDescent="0.25">
      <c r="A71" s="699" t="s">
        <v>1333</v>
      </c>
      <c r="B71" s="729">
        <v>0</v>
      </c>
      <c r="C71" s="729">
        <v>0</v>
      </c>
      <c r="D71" s="729">
        <v>0</v>
      </c>
      <c r="E71" s="729">
        <v>0</v>
      </c>
      <c r="F71" s="729">
        <v>0</v>
      </c>
      <c r="G71" s="729">
        <v>0</v>
      </c>
    </row>
    <row r="72" spans="1:7" x14ac:dyDescent="0.25">
      <c r="A72" s="722" t="s">
        <v>1334</v>
      </c>
      <c r="B72" s="730">
        <v>0</v>
      </c>
      <c r="C72" s="730">
        <v>0</v>
      </c>
      <c r="D72" s="730">
        <v>0</v>
      </c>
      <c r="E72" s="730">
        <v>0</v>
      </c>
      <c r="F72" s="730">
        <v>0</v>
      </c>
      <c r="G72" s="730">
        <v>0</v>
      </c>
    </row>
    <row r="73" spans="1:7" x14ac:dyDescent="0.25">
      <c r="A73" s="722" t="s">
        <v>1335</v>
      </c>
      <c r="B73" s="730">
        <v>0</v>
      </c>
      <c r="C73" s="730">
        <v>0</v>
      </c>
      <c r="D73" s="730">
        <v>0</v>
      </c>
      <c r="E73" s="730">
        <v>0</v>
      </c>
      <c r="F73" s="730">
        <v>0</v>
      </c>
      <c r="G73" s="730">
        <v>0</v>
      </c>
    </row>
    <row r="74" spans="1:7" x14ac:dyDescent="0.25">
      <c r="A74" s="722" t="s">
        <v>1336</v>
      </c>
      <c r="B74" s="730">
        <v>0</v>
      </c>
      <c r="C74" s="730">
        <v>0</v>
      </c>
      <c r="D74" s="730">
        <v>0</v>
      </c>
      <c r="E74" s="730">
        <v>0</v>
      </c>
      <c r="F74" s="730">
        <v>0</v>
      </c>
      <c r="G74" s="730">
        <v>0</v>
      </c>
    </row>
    <row r="75" spans="1:7" x14ac:dyDescent="0.25">
      <c r="A75" s="699" t="s">
        <v>1337</v>
      </c>
      <c r="B75" s="729">
        <v>0</v>
      </c>
      <c r="C75" s="729">
        <v>0</v>
      </c>
      <c r="D75" s="729">
        <v>0</v>
      </c>
      <c r="E75" s="729">
        <v>0</v>
      </c>
      <c r="F75" s="729">
        <v>0</v>
      </c>
      <c r="G75" s="729">
        <v>0</v>
      </c>
    </row>
    <row r="76" spans="1:7" x14ac:dyDescent="0.25">
      <c r="A76" s="722" t="s">
        <v>1338</v>
      </c>
      <c r="B76" s="730">
        <v>0</v>
      </c>
      <c r="C76" s="730">
        <v>0</v>
      </c>
      <c r="D76" s="730">
        <v>0</v>
      </c>
      <c r="E76" s="730">
        <v>0</v>
      </c>
      <c r="F76" s="730">
        <v>0</v>
      </c>
      <c r="G76" s="730">
        <v>0</v>
      </c>
    </row>
    <row r="77" spans="1:7" x14ac:dyDescent="0.25">
      <c r="A77" s="722" t="s">
        <v>1339</v>
      </c>
      <c r="B77" s="730">
        <v>0</v>
      </c>
      <c r="C77" s="730">
        <v>0</v>
      </c>
      <c r="D77" s="730">
        <v>0</v>
      </c>
      <c r="E77" s="730">
        <v>0</v>
      </c>
      <c r="F77" s="730">
        <v>0</v>
      </c>
      <c r="G77" s="730">
        <v>0</v>
      </c>
    </row>
    <row r="78" spans="1:7" x14ac:dyDescent="0.25">
      <c r="A78" s="722" t="s">
        <v>1340</v>
      </c>
      <c r="B78" s="730">
        <v>0</v>
      </c>
      <c r="C78" s="730">
        <v>0</v>
      </c>
      <c r="D78" s="730">
        <v>0</v>
      </c>
      <c r="E78" s="730">
        <v>0</v>
      </c>
      <c r="F78" s="730">
        <v>0</v>
      </c>
      <c r="G78" s="730">
        <v>0</v>
      </c>
    </row>
    <row r="79" spans="1:7" x14ac:dyDescent="0.25">
      <c r="A79" s="722" t="s">
        <v>1341</v>
      </c>
      <c r="B79" s="730">
        <v>0</v>
      </c>
      <c r="C79" s="730">
        <v>0</v>
      </c>
      <c r="D79" s="730">
        <v>0</v>
      </c>
      <c r="E79" s="730">
        <v>0</v>
      </c>
      <c r="F79" s="730">
        <v>0</v>
      </c>
      <c r="G79" s="730">
        <v>0</v>
      </c>
    </row>
    <row r="80" spans="1:7" x14ac:dyDescent="0.25">
      <c r="A80" s="722" t="s">
        <v>1342</v>
      </c>
      <c r="B80" s="730">
        <v>0</v>
      </c>
      <c r="C80" s="730">
        <v>0</v>
      </c>
      <c r="D80" s="730">
        <v>0</v>
      </c>
      <c r="E80" s="730">
        <v>0</v>
      </c>
      <c r="F80" s="730">
        <v>0</v>
      </c>
      <c r="G80" s="730">
        <v>0</v>
      </c>
    </row>
    <row r="81" spans="1:7" x14ac:dyDescent="0.25">
      <c r="A81" s="722" t="s">
        <v>1343</v>
      </c>
      <c r="B81" s="730">
        <v>0</v>
      </c>
      <c r="C81" s="730">
        <v>0</v>
      </c>
      <c r="D81" s="730">
        <v>0</v>
      </c>
      <c r="E81" s="730">
        <v>0</v>
      </c>
      <c r="F81" s="730">
        <v>0</v>
      </c>
      <c r="G81" s="730">
        <v>0</v>
      </c>
    </row>
    <row r="82" spans="1:7" x14ac:dyDescent="0.25">
      <c r="A82" s="722" t="s">
        <v>1344</v>
      </c>
      <c r="B82" s="730">
        <v>0</v>
      </c>
      <c r="C82" s="730">
        <v>0</v>
      </c>
      <c r="D82" s="730">
        <v>0</v>
      </c>
      <c r="E82" s="730">
        <v>0</v>
      </c>
      <c r="F82" s="730">
        <v>0</v>
      </c>
      <c r="G82" s="730">
        <v>0</v>
      </c>
    </row>
    <row r="83" spans="1:7" x14ac:dyDescent="0.25">
      <c r="A83" s="646"/>
      <c r="B83" s="730"/>
      <c r="C83" s="730"/>
      <c r="D83" s="730"/>
      <c r="E83" s="730"/>
      <c r="F83" s="730"/>
      <c r="G83" s="730"/>
    </row>
    <row r="84" spans="1:7" x14ac:dyDescent="0.25">
      <c r="A84" s="650" t="s">
        <v>1345</v>
      </c>
      <c r="B84" s="729">
        <v>1500000</v>
      </c>
      <c r="C84" s="729">
        <v>0</v>
      </c>
      <c r="D84" s="729">
        <v>1500000</v>
      </c>
      <c r="E84" s="729">
        <v>0</v>
      </c>
      <c r="F84" s="729">
        <v>0</v>
      </c>
      <c r="G84" s="729">
        <v>1500000</v>
      </c>
    </row>
    <row r="85" spans="1:7" x14ac:dyDescent="0.25">
      <c r="A85" s="699" t="s">
        <v>1272</v>
      </c>
      <c r="B85" s="729">
        <v>0</v>
      </c>
      <c r="C85" s="729">
        <v>0</v>
      </c>
      <c r="D85" s="729">
        <v>0</v>
      </c>
      <c r="E85" s="729">
        <v>0</v>
      </c>
      <c r="F85" s="729">
        <v>0</v>
      </c>
      <c r="G85" s="729">
        <v>0</v>
      </c>
    </row>
    <row r="86" spans="1:7" x14ac:dyDescent="0.25">
      <c r="A86" s="722" t="s">
        <v>1273</v>
      </c>
      <c r="B86" s="730">
        <v>0</v>
      </c>
      <c r="C86" s="730">
        <v>0</v>
      </c>
      <c r="D86" s="730">
        <v>0</v>
      </c>
      <c r="E86" s="730">
        <v>0</v>
      </c>
      <c r="F86" s="730">
        <v>0</v>
      </c>
      <c r="G86" s="730">
        <v>0</v>
      </c>
    </row>
    <row r="87" spans="1:7" x14ac:dyDescent="0.25">
      <c r="A87" s="722" t="s">
        <v>1274</v>
      </c>
      <c r="B87" s="730">
        <v>0</v>
      </c>
      <c r="C87" s="730">
        <v>0</v>
      </c>
      <c r="D87" s="730">
        <v>0</v>
      </c>
      <c r="E87" s="730">
        <v>0</v>
      </c>
      <c r="F87" s="730">
        <v>0</v>
      </c>
      <c r="G87" s="730">
        <v>0</v>
      </c>
    </row>
    <row r="88" spans="1:7" x14ac:dyDescent="0.25">
      <c r="A88" s="722" t="s">
        <v>1275</v>
      </c>
      <c r="B88" s="730">
        <v>0</v>
      </c>
      <c r="C88" s="730">
        <v>0</v>
      </c>
      <c r="D88" s="730">
        <v>0</v>
      </c>
      <c r="E88" s="730">
        <v>0</v>
      </c>
      <c r="F88" s="730">
        <v>0</v>
      </c>
      <c r="G88" s="730">
        <v>0</v>
      </c>
    </row>
    <row r="89" spans="1:7" x14ac:dyDescent="0.25">
      <c r="A89" s="722" t="s">
        <v>1276</v>
      </c>
      <c r="B89" s="730">
        <v>0</v>
      </c>
      <c r="C89" s="730">
        <v>0</v>
      </c>
      <c r="D89" s="730">
        <v>0</v>
      </c>
      <c r="E89" s="730">
        <v>0</v>
      </c>
      <c r="F89" s="730">
        <v>0</v>
      </c>
      <c r="G89" s="730">
        <v>0</v>
      </c>
    </row>
    <row r="90" spans="1:7" x14ac:dyDescent="0.25">
      <c r="A90" s="722" t="s">
        <v>1277</v>
      </c>
      <c r="B90" s="730">
        <v>0</v>
      </c>
      <c r="C90" s="730">
        <v>0</v>
      </c>
      <c r="D90" s="730">
        <v>0</v>
      </c>
      <c r="E90" s="730">
        <v>0</v>
      </c>
      <c r="F90" s="730">
        <v>0</v>
      </c>
      <c r="G90" s="730">
        <v>0</v>
      </c>
    </row>
    <row r="91" spans="1:7" x14ac:dyDescent="0.25">
      <c r="A91" s="722" t="s">
        <v>1278</v>
      </c>
      <c r="B91" s="730">
        <v>0</v>
      </c>
      <c r="C91" s="730">
        <v>0</v>
      </c>
      <c r="D91" s="730">
        <v>0</v>
      </c>
      <c r="E91" s="730">
        <v>0</v>
      </c>
      <c r="F91" s="730">
        <v>0</v>
      </c>
      <c r="G91" s="730">
        <v>0</v>
      </c>
    </row>
    <row r="92" spans="1:7" x14ac:dyDescent="0.25">
      <c r="A92" s="722" t="s">
        <v>1279</v>
      </c>
      <c r="B92" s="730">
        <v>0</v>
      </c>
      <c r="C92" s="730">
        <v>0</v>
      </c>
      <c r="D92" s="730">
        <v>0</v>
      </c>
      <c r="E92" s="730">
        <v>0</v>
      </c>
      <c r="F92" s="730">
        <v>0</v>
      </c>
      <c r="G92" s="730">
        <v>0</v>
      </c>
    </row>
    <row r="93" spans="1:7" x14ac:dyDescent="0.25">
      <c r="A93" s="699" t="s">
        <v>1280</v>
      </c>
      <c r="B93" s="729">
        <v>0</v>
      </c>
      <c r="C93" s="729">
        <v>0</v>
      </c>
      <c r="D93" s="729">
        <v>0</v>
      </c>
      <c r="E93" s="729">
        <v>0</v>
      </c>
      <c r="F93" s="729">
        <v>0</v>
      </c>
      <c r="G93" s="729">
        <v>0</v>
      </c>
    </row>
    <row r="94" spans="1:7" x14ac:dyDescent="0.25">
      <c r="A94" s="722" t="s">
        <v>1281</v>
      </c>
      <c r="B94" s="730">
        <v>0</v>
      </c>
      <c r="C94" s="730">
        <v>0</v>
      </c>
      <c r="D94" s="730">
        <v>0</v>
      </c>
      <c r="E94" s="730">
        <v>0</v>
      </c>
      <c r="F94" s="730">
        <v>0</v>
      </c>
      <c r="G94" s="730">
        <v>0</v>
      </c>
    </row>
    <row r="95" spans="1:7" x14ac:dyDescent="0.25">
      <c r="A95" s="722" t="s">
        <v>1282</v>
      </c>
      <c r="B95" s="730">
        <v>0</v>
      </c>
      <c r="C95" s="730">
        <v>0</v>
      </c>
      <c r="D95" s="730">
        <v>0</v>
      </c>
      <c r="E95" s="730">
        <v>0</v>
      </c>
      <c r="F95" s="730">
        <v>0</v>
      </c>
      <c r="G95" s="730">
        <v>0</v>
      </c>
    </row>
    <row r="96" spans="1:7" x14ac:dyDescent="0.25">
      <c r="A96" s="722" t="s">
        <v>1283</v>
      </c>
      <c r="B96" s="730">
        <v>0</v>
      </c>
      <c r="C96" s="730">
        <v>0</v>
      </c>
      <c r="D96" s="730">
        <v>0</v>
      </c>
      <c r="E96" s="730">
        <v>0</v>
      </c>
      <c r="F96" s="730">
        <v>0</v>
      </c>
      <c r="G96" s="730">
        <v>0</v>
      </c>
    </row>
    <row r="97" spans="1:7" x14ac:dyDescent="0.25">
      <c r="A97" s="722" t="s">
        <v>1284</v>
      </c>
      <c r="B97" s="730">
        <v>0</v>
      </c>
      <c r="C97" s="730">
        <v>0</v>
      </c>
      <c r="D97" s="730">
        <v>0</v>
      </c>
      <c r="E97" s="730">
        <v>0</v>
      </c>
      <c r="F97" s="730">
        <v>0</v>
      </c>
      <c r="G97" s="730">
        <v>0</v>
      </c>
    </row>
    <row r="98" spans="1:7" x14ac:dyDescent="0.25">
      <c r="A98" s="731" t="s">
        <v>1285</v>
      </c>
      <c r="B98" s="730">
        <v>0</v>
      </c>
      <c r="C98" s="730">
        <v>0</v>
      </c>
      <c r="D98" s="730">
        <v>0</v>
      </c>
      <c r="E98" s="730">
        <v>0</v>
      </c>
      <c r="F98" s="730">
        <v>0</v>
      </c>
      <c r="G98" s="730">
        <v>0</v>
      </c>
    </row>
    <row r="99" spans="1:7" x14ac:dyDescent="0.25">
      <c r="A99" s="722" t="s">
        <v>1286</v>
      </c>
      <c r="B99" s="730">
        <v>0</v>
      </c>
      <c r="C99" s="730">
        <v>0</v>
      </c>
      <c r="D99" s="730">
        <v>0</v>
      </c>
      <c r="E99" s="730">
        <v>0</v>
      </c>
      <c r="F99" s="730">
        <v>0</v>
      </c>
      <c r="G99" s="730">
        <v>0</v>
      </c>
    </row>
    <row r="100" spans="1:7" x14ac:dyDescent="0.25">
      <c r="A100" s="722" t="s">
        <v>1287</v>
      </c>
      <c r="B100" s="730">
        <v>0</v>
      </c>
      <c r="C100" s="730">
        <v>0</v>
      </c>
      <c r="D100" s="730">
        <v>0</v>
      </c>
      <c r="E100" s="730">
        <v>0</v>
      </c>
      <c r="F100" s="730">
        <v>0</v>
      </c>
      <c r="G100" s="730">
        <v>0</v>
      </c>
    </row>
    <row r="101" spans="1:7" x14ac:dyDescent="0.25">
      <c r="A101" s="722" t="s">
        <v>1288</v>
      </c>
      <c r="B101" s="730">
        <v>0</v>
      </c>
      <c r="C101" s="730">
        <v>0</v>
      </c>
      <c r="D101" s="730">
        <v>0</v>
      </c>
      <c r="E101" s="730">
        <v>0</v>
      </c>
      <c r="F101" s="730">
        <v>0</v>
      </c>
      <c r="G101" s="730">
        <v>0</v>
      </c>
    </row>
    <row r="102" spans="1:7" x14ac:dyDescent="0.25">
      <c r="A102" s="722" t="s">
        <v>1289</v>
      </c>
      <c r="B102" s="730">
        <v>0</v>
      </c>
      <c r="C102" s="730">
        <v>0</v>
      </c>
      <c r="D102" s="730">
        <v>0</v>
      </c>
      <c r="E102" s="730">
        <v>0</v>
      </c>
      <c r="F102" s="730">
        <v>0</v>
      </c>
      <c r="G102" s="730">
        <v>0</v>
      </c>
    </row>
    <row r="103" spans="1:7" x14ac:dyDescent="0.25">
      <c r="A103" s="699" t="s">
        <v>1290</v>
      </c>
      <c r="B103" s="729">
        <v>0</v>
      </c>
      <c r="C103" s="729">
        <v>0</v>
      </c>
      <c r="D103" s="729">
        <v>0</v>
      </c>
      <c r="E103" s="729">
        <v>0</v>
      </c>
      <c r="F103" s="729">
        <v>0</v>
      </c>
      <c r="G103" s="729">
        <v>0</v>
      </c>
    </row>
    <row r="104" spans="1:7" x14ac:dyDescent="0.25">
      <c r="A104" s="722" t="s">
        <v>1291</v>
      </c>
      <c r="B104" s="730">
        <v>0</v>
      </c>
      <c r="C104" s="730">
        <v>0</v>
      </c>
      <c r="D104" s="730">
        <v>0</v>
      </c>
      <c r="E104" s="730">
        <v>0</v>
      </c>
      <c r="F104" s="730">
        <v>0</v>
      </c>
      <c r="G104" s="730">
        <v>0</v>
      </c>
    </row>
    <row r="105" spans="1:7" x14ac:dyDescent="0.25">
      <c r="A105" s="722" t="s">
        <v>1292</v>
      </c>
      <c r="B105" s="730">
        <v>0</v>
      </c>
      <c r="C105" s="730">
        <v>0</v>
      </c>
      <c r="D105" s="730">
        <v>0</v>
      </c>
      <c r="E105" s="730">
        <v>0</v>
      </c>
      <c r="F105" s="730">
        <v>0</v>
      </c>
      <c r="G105" s="730">
        <v>0</v>
      </c>
    </row>
    <row r="106" spans="1:7" x14ac:dyDescent="0.25">
      <c r="A106" s="722" t="s">
        <v>1293</v>
      </c>
      <c r="B106" s="730">
        <v>0</v>
      </c>
      <c r="C106" s="730">
        <v>0</v>
      </c>
      <c r="D106" s="730">
        <v>0</v>
      </c>
      <c r="E106" s="730">
        <v>0</v>
      </c>
      <c r="F106" s="730">
        <v>0</v>
      </c>
      <c r="G106" s="730">
        <v>0</v>
      </c>
    </row>
    <row r="107" spans="1:7" x14ac:dyDescent="0.25">
      <c r="A107" s="722" t="s">
        <v>1294</v>
      </c>
      <c r="B107" s="730">
        <v>0</v>
      </c>
      <c r="C107" s="730">
        <v>0</v>
      </c>
      <c r="D107" s="730">
        <v>0</v>
      </c>
      <c r="E107" s="730">
        <v>0</v>
      </c>
      <c r="F107" s="730">
        <v>0</v>
      </c>
      <c r="G107" s="730">
        <v>0</v>
      </c>
    </row>
    <row r="108" spans="1:7" x14ac:dyDescent="0.25">
      <c r="A108" s="722" t="s">
        <v>1295</v>
      </c>
      <c r="B108" s="730">
        <v>0</v>
      </c>
      <c r="C108" s="730">
        <v>0</v>
      </c>
      <c r="D108" s="730">
        <v>0</v>
      </c>
      <c r="E108" s="730">
        <v>0</v>
      </c>
      <c r="F108" s="730">
        <v>0</v>
      </c>
      <c r="G108" s="730">
        <v>0</v>
      </c>
    </row>
    <row r="109" spans="1:7" x14ac:dyDescent="0.25">
      <c r="A109" s="722" t="s">
        <v>1296</v>
      </c>
      <c r="B109" s="730">
        <v>0</v>
      </c>
      <c r="C109" s="730">
        <v>0</v>
      </c>
      <c r="D109" s="730">
        <v>0</v>
      </c>
      <c r="E109" s="730">
        <v>0</v>
      </c>
      <c r="F109" s="730">
        <v>0</v>
      </c>
      <c r="G109" s="730">
        <v>0</v>
      </c>
    </row>
    <row r="110" spans="1:7" x14ac:dyDescent="0.25">
      <c r="A110" s="722" t="s">
        <v>1297</v>
      </c>
      <c r="B110" s="730">
        <v>0</v>
      </c>
      <c r="C110" s="730">
        <v>0</v>
      </c>
      <c r="D110" s="730">
        <v>0</v>
      </c>
      <c r="E110" s="730">
        <v>0</v>
      </c>
      <c r="F110" s="730">
        <v>0</v>
      </c>
      <c r="G110" s="730">
        <v>0</v>
      </c>
    </row>
    <row r="111" spans="1:7" x14ac:dyDescent="0.25">
      <c r="A111" s="722" t="s">
        <v>1298</v>
      </c>
      <c r="B111" s="730">
        <v>0</v>
      </c>
      <c r="C111" s="730">
        <v>0</v>
      </c>
      <c r="D111" s="730">
        <v>0</v>
      </c>
      <c r="E111" s="730">
        <v>0</v>
      </c>
      <c r="F111" s="730">
        <v>0</v>
      </c>
      <c r="G111" s="730">
        <v>0</v>
      </c>
    </row>
    <row r="112" spans="1:7" x14ac:dyDescent="0.25">
      <c r="A112" s="722" t="s">
        <v>1299</v>
      </c>
      <c r="B112" s="730">
        <v>0</v>
      </c>
      <c r="C112" s="730">
        <v>0</v>
      </c>
      <c r="D112" s="730">
        <v>0</v>
      </c>
      <c r="E112" s="730">
        <v>0</v>
      </c>
      <c r="F112" s="730">
        <v>0</v>
      </c>
      <c r="G112" s="730">
        <v>0</v>
      </c>
    </row>
    <row r="113" spans="1:7" x14ac:dyDescent="0.25">
      <c r="A113" s="699" t="s">
        <v>1300</v>
      </c>
      <c r="B113" s="729">
        <v>1500000</v>
      </c>
      <c r="C113" s="729">
        <v>0</v>
      </c>
      <c r="D113" s="729">
        <v>1500000</v>
      </c>
      <c r="E113" s="729">
        <v>0</v>
      </c>
      <c r="F113" s="729">
        <v>0</v>
      </c>
      <c r="G113" s="729">
        <v>1500000</v>
      </c>
    </row>
    <row r="114" spans="1:7" x14ac:dyDescent="0.25">
      <c r="A114" s="722" t="s">
        <v>1301</v>
      </c>
      <c r="B114" s="730">
        <v>0</v>
      </c>
      <c r="C114" s="730">
        <v>0</v>
      </c>
      <c r="D114" s="730">
        <v>0</v>
      </c>
      <c r="E114" s="730">
        <v>0</v>
      </c>
      <c r="F114" s="730">
        <v>0</v>
      </c>
      <c r="G114" s="730">
        <v>0</v>
      </c>
    </row>
    <row r="115" spans="1:7" x14ac:dyDescent="0.25">
      <c r="A115" s="722" t="s">
        <v>1302</v>
      </c>
      <c r="B115" s="730">
        <v>0</v>
      </c>
      <c r="C115" s="730">
        <v>0</v>
      </c>
      <c r="D115" s="730">
        <v>0</v>
      </c>
      <c r="E115" s="730">
        <v>0</v>
      </c>
      <c r="F115" s="730">
        <v>0</v>
      </c>
      <c r="G115" s="730">
        <v>0</v>
      </c>
    </row>
    <row r="116" spans="1:7" x14ac:dyDescent="0.25">
      <c r="A116" s="722" t="s">
        <v>1303</v>
      </c>
      <c r="B116" s="730">
        <v>0</v>
      </c>
      <c r="C116" s="730">
        <v>0</v>
      </c>
      <c r="D116" s="730">
        <v>0</v>
      </c>
      <c r="E116" s="730">
        <v>0</v>
      </c>
      <c r="F116" s="730">
        <v>0</v>
      </c>
      <c r="G116" s="730">
        <v>0</v>
      </c>
    </row>
    <row r="117" spans="1:7" x14ac:dyDescent="0.25">
      <c r="A117" s="722" t="s">
        <v>1304</v>
      </c>
      <c r="B117" s="730">
        <v>0</v>
      </c>
      <c r="C117" s="730">
        <v>0</v>
      </c>
      <c r="D117" s="730">
        <v>0</v>
      </c>
      <c r="E117" s="730">
        <v>0</v>
      </c>
      <c r="F117" s="730">
        <v>0</v>
      </c>
      <c r="G117" s="730">
        <v>0</v>
      </c>
    </row>
    <row r="118" spans="1:7" x14ac:dyDescent="0.25">
      <c r="A118" s="722" t="s">
        <v>1305</v>
      </c>
      <c r="B118" s="730">
        <v>0</v>
      </c>
      <c r="C118" s="730">
        <v>0</v>
      </c>
      <c r="D118" s="730">
        <v>0</v>
      </c>
      <c r="E118" s="730">
        <v>0</v>
      </c>
      <c r="F118" s="730">
        <v>0</v>
      </c>
      <c r="G118" s="730">
        <v>0</v>
      </c>
    </row>
    <row r="119" spans="1:7" x14ac:dyDescent="0.25">
      <c r="A119" s="722" t="s">
        <v>1306</v>
      </c>
      <c r="B119" s="730">
        <v>1500000</v>
      </c>
      <c r="C119" s="730">
        <v>0</v>
      </c>
      <c r="D119" s="730">
        <v>1500000</v>
      </c>
      <c r="E119" s="730">
        <v>0</v>
      </c>
      <c r="F119" s="730">
        <v>0</v>
      </c>
      <c r="G119" s="730">
        <v>1500000</v>
      </c>
    </row>
    <row r="120" spans="1:7" x14ac:dyDescent="0.25">
      <c r="A120" s="722" t="s">
        <v>1307</v>
      </c>
      <c r="B120" s="730">
        <v>0</v>
      </c>
      <c r="C120" s="730">
        <v>0</v>
      </c>
      <c r="D120" s="730">
        <v>0</v>
      </c>
      <c r="E120" s="730">
        <v>0</v>
      </c>
      <c r="F120" s="730">
        <v>0</v>
      </c>
      <c r="G120" s="730">
        <v>0</v>
      </c>
    </row>
    <row r="121" spans="1:7" x14ac:dyDescent="0.25">
      <c r="A121" s="722" t="s">
        <v>1308</v>
      </c>
      <c r="B121" s="730">
        <v>0</v>
      </c>
      <c r="C121" s="730">
        <v>0</v>
      </c>
      <c r="D121" s="730">
        <v>0</v>
      </c>
      <c r="E121" s="730">
        <v>0</v>
      </c>
      <c r="F121" s="730">
        <v>0</v>
      </c>
      <c r="G121" s="730">
        <v>0</v>
      </c>
    </row>
    <row r="122" spans="1:7" x14ac:dyDescent="0.25">
      <c r="A122" s="722" t="s">
        <v>1309</v>
      </c>
      <c r="B122" s="730">
        <v>0</v>
      </c>
      <c r="C122" s="730">
        <v>0</v>
      </c>
      <c r="D122" s="730">
        <v>0</v>
      </c>
      <c r="E122" s="730">
        <v>0</v>
      </c>
      <c r="F122" s="730">
        <v>0</v>
      </c>
      <c r="G122" s="730">
        <v>0</v>
      </c>
    </row>
    <row r="123" spans="1:7" x14ac:dyDescent="0.25">
      <c r="A123" s="699" t="s">
        <v>1310</v>
      </c>
      <c r="B123" s="729">
        <v>0</v>
      </c>
      <c r="C123" s="729">
        <v>0</v>
      </c>
      <c r="D123" s="729">
        <v>0</v>
      </c>
      <c r="E123" s="729">
        <v>0</v>
      </c>
      <c r="F123" s="729">
        <v>0</v>
      </c>
      <c r="G123" s="729">
        <v>0</v>
      </c>
    </row>
    <row r="124" spans="1:7" x14ac:dyDescent="0.25">
      <c r="A124" s="722" t="s">
        <v>1311</v>
      </c>
      <c r="B124" s="730">
        <v>0</v>
      </c>
      <c r="C124" s="730">
        <v>0</v>
      </c>
      <c r="D124" s="730">
        <v>0</v>
      </c>
      <c r="E124" s="730">
        <v>0</v>
      </c>
      <c r="F124" s="730">
        <v>0</v>
      </c>
      <c r="G124" s="730">
        <v>0</v>
      </c>
    </row>
    <row r="125" spans="1:7" x14ac:dyDescent="0.25">
      <c r="A125" s="722" t="s">
        <v>1312</v>
      </c>
      <c r="B125" s="730">
        <v>0</v>
      </c>
      <c r="C125" s="730">
        <v>0</v>
      </c>
      <c r="D125" s="730">
        <v>0</v>
      </c>
      <c r="E125" s="730">
        <v>0</v>
      </c>
      <c r="F125" s="730">
        <v>0</v>
      </c>
      <c r="G125" s="730">
        <v>0</v>
      </c>
    </row>
    <row r="126" spans="1:7" x14ac:dyDescent="0.25">
      <c r="A126" s="722" t="s">
        <v>1313</v>
      </c>
      <c r="B126" s="730">
        <v>0</v>
      </c>
      <c r="C126" s="730">
        <v>0</v>
      </c>
      <c r="D126" s="730">
        <v>0</v>
      </c>
      <c r="E126" s="730">
        <v>0</v>
      </c>
      <c r="F126" s="730">
        <v>0</v>
      </c>
      <c r="G126" s="730">
        <v>0</v>
      </c>
    </row>
    <row r="127" spans="1:7" x14ac:dyDescent="0.25">
      <c r="A127" s="722" t="s">
        <v>1314</v>
      </c>
      <c r="B127" s="730">
        <v>0</v>
      </c>
      <c r="C127" s="730">
        <v>0</v>
      </c>
      <c r="D127" s="730">
        <v>0</v>
      </c>
      <c r="E127" s="730">
        <v>0</v>
      </c>
      <c r="F127" s="730">
        <v>0</v>
      </c>
      <c r="G127" s="730">
        <v>0</v>
      </c>
    </row>
    <row r="128" spans="1:7" x14ac:dyDescent="0.25">
      <c r="A128" s="722" t="s">
        <v>1315</v>
      </c>
      <c r="B128" s="730">
        <v>0</v>
      </c>
      <c r="C128" s="730">
        <v>0</v>
      </c>
      <c r="D128" s="730">
        <v>0</v>
      </c>
      <c r="E128" s="730">
        <v>0</v>
      </c>
      <c r="F128" s="730">
        <v>0</v>
      </c>
      <c r="G128" s="730">
        <v>0</v>
      </c>
    </row>
    <row r="129" spans="1:7" x14ac:dyDescent="0.25">
      <c r="A129" s="722" t="s">
        <v>1316</v>
      </c>
      <c r="B129" s="730">
        <v>0</v>
      </c>
      <c r="C129" s="730">
        <v>0</v>
      </c>
      <c r="D129" s="730">
        <v>0</v>
      </c>
      <c r="E129" s="730">
        <v>0</v>
      </c>
      <c r="F129" s="730">
        <v>0</v>
      </c>
      <c r="G129" s="730">
        <v>0</v>
      </c>
    </row>
    <row r="130" spans="1:7" x14ac:dyDescent="0.25">
      <c r="A130" s="722" t="s">
        <v>1317</v>
      </c>
      <c r="B130" s="730">
        <v>0</v>
      </c>
      <c r="C130" s="730">
        <v>0</v>
      </c>
      <c r="D130" s="730">
        <v>0</v>
      </c>
      <c r="E130" s="730">
        <v>0</v>
      </c>
      <c r="F130" s="730">
        <v>0</v>
      </c>
      <c r="G130" s="730">
        <v>0</v>
      </c>
    </row>
    <row r="131" spans="1:7" x14ac:dyDescent="0.25">
      <c r="A131" s="722" t="s">
        <v>1318</v>
      </c>
      <c r="B131" s="730">
        <v>0</v>
      </c>
      <c r="C131" s="730">
        <v>0</v>
      </c>
      <c r="D131" s="730">
        <v>0</v>
      </c>
      <c r="E131" s="730">
        <v>0</v>
      </c>
      <c r="F131" s="730">
        <v>0</v>
      </c>
      <c r="G131" s="730">
        <v>0</v>
      </c>
    </row>
    <row r="132" spans="1:7" x14ac:dyDescent="0.25">
      <c r="A132" s="722" t="s">
        <v>1319</v>
      </c>
      <c r="B132" s="730">
        <v>0</v>
      </c>
      <c r="C132" s="730">
        <v>0</v>
      </c>
      <c r="D132" s="730">
        <v>0</v>
      </c>
      <c r="E132" s="730">
        <v>0</v>
      </c>
      <c r="F132" s="730">
        <v>0</v>
      </c>
      <c r="G132" s="730">
        <v>0</v>
      </c>
    </row>
    <row r="133" spans="1:7" x14ac:dyDescent="0.25">
      <c r="A133" s="699" t="s">
        <v>1320</v>
      </c>
      <c r="B133" s="729">
        <v>0</v>
      </c>
      <c r="C133" s="729">
        <v>0</v>
      </c>
      <c r="D133" s="729">
        <v>0</v>
      </c>
      <c r="E133" s="729">
        <v>0</v>
      </c>
      <c r="F133" s="729">
        <v>0</v>
      </c>
      <c r="G133" s="729">
        <v>0</v>
      </c>
    </row>
    <row r="134" spans="1:7" x14ac:dyDescent="0.25">
      <c r="A134" s="722" t="s">
        <v>1321</v>
      </c>
      <c r="B134" s="730">
        <v>0</v>
      </c>
      <c r="C134" s="730">
        <v>0</v>
      </c>
      <c r="D134" s="730">
        <v>0</v>
      </c>
      <c r="E134" s="730">
        <v>0</v>
      </c>
      <c r="F134" s="730">
        <v>0</v>
      </c>
      <c r="G134" s="730">
        <v>0</v>
      </c>
    </row>
    <row r="135" spans="1:7" x14ac:dyDescent="0.25">
      <c r="A135" s="722" t="s">
        <v>1322</v>
      </c>
      <c r="B135" s="730">
        <v>0</v>
      </c>
      <c r="C135" s="730">
        <v>0</v>
      </c>
      <c r="D135" s="730">
        <v>0</v>
      </c>
      <c r="E135" s="730">
        <v>0</v>
      </c>
      <c r="F135" s="730">
        <v>0</v>
      </c>
      <c r="G135" s="730">
        <v>0</v>
      </c>
    </row>
    <row r="136" spans="1:7" x14ac:dyDescent="0.25">
      <c r="A136" s="722" t="s">
        <v>1323</v>
      </c>
      <c r="B136" s="730">
        <v>0</v>
      </c>
      <c r="C136" s="730">
        <v>0</v>
      </c>
      <c r="D136" s="730">
        <v>0</v>
      </c>
      <c r="E136" s="730">
        <v>0</v>
      </c>
      <c r="F136" s="730">
        <v>0</v>
      </c>
      <c r="G136" s="730">
        <v>0</v>
      </c>
    </row>
    <row r="137" spans="1:7" x14ac:dyDescent="0.25">
      <c r="A137" s="699" t="s">
        <v>1324</v>
      </c>
      <c r="B137" s="729">
        <v>0</v>
      </c>
      <c r="C137" s="729">
        <v>0</v>
      </c>
      <c r="D137" s="729">
        <v>0</v>
      </c>
      <c r="E137" s="729">
        <v>0</v>
      </c>
      <c r="F137" s="729">
        <v>0</v>
      </c>
      <c r="G137" s="729">
        <v>0</v>
      </c>
    </row>
    <row r="138" spans="1:7" x14ac:dyDescent="0.25">
      <c r="A138" s="722" t="s">
        <v>1325</v>
      </c>
      <c r="B138" s="730">
        <v>0</v>
      </c>
      <c r="C138" s="730">
        <v>0</v>
      </c>
      <c r="D138" s="730">
        <v>0</v>
      </c>
      <c r="E138" s="730">
        <v>0</v>
      </c>
      <c r="F138" s="730">
        <v>0</v>
      </c>
      <c r="G138" s="730">
        <v>0</v>
      </c>
    </row>
    <row r="139" spans="1:7" x14ac:dyDescent="0.25">
      <c r="A139" s="722" t="s">
        <v>1326</v>
      </c>
      <c r="B139" s="730">
        <v>0</v>
      </c>
      <c r="C139" s="730">
        <v>0</v>
      </c>
      <c r="D139" s="730">
        <v>0</v>
      </c>
      <c r="E139" s="730">
        <v>0</v>
      </c>
      <c r="F139" s="730">
        <v>0</v>
      </c>
      <c r="G139" s="730">
        <v>0</v>
      </c>
    </row>
    <row r="140" spans="1:7" x14ac:dyDescent="0.25">
      <c r="A140" s="722" t="s">
        <v>1327</v>
      </c>
      <c r="B140" s="730">
        <v>0</v>
      </c>
      <c r="C140" s="730">
        <v>0</v>
      </c>
      <c r="D140" s="730">
        <v>0</v>
      </c>
      <c r="E140" s="730">
        <v>0</v>
      </c>
      <c r="F140" s="730">
        <v>0</v>
      </c>
      <c r="G140" s="730">
        <v>0</v>
      </c>
    </row>
    <row r="141" spans="1:7" x14ac:dyDescent="0.25">
      <c r="A141" s="722" t="s">
        <v>1328</v>
      </c>
      <c r="B141" s="730">
        <v>0</v>
      </c>
      <c r="C141" s="730">
        <v>0</v>
      </c>
      <c r="D141" s="730">
        <v>0</v>
      </c>
      <c r="E141" s="730">
        <v>0</v>
      </c>
      <c r="F141" s="730">
        <v>0</v>
      </c>
      <c r="G141" s="730">
        <v>0</v>
      </c>
    </row>
    <row r="142" spans="1:7" x14ac:dyDescent="0.25">
      <c r="A142" s="722" t="s">
        <v>1329</v>
      </c>
      <c r="B142" s="730">
        <v>0</v>
      </c>
      <c r="C142" s="730">
        <v>0</v>
      </c>
      <c r="D142" s="730">
        <v>0</v>
      </c>
      <c r="E142" s="730">
        <v>0</v>
      </c>
      <c r="F142" s="730">
        <v>0</v>
      </c>
      <c r="G142" s="730">
        <v>0</v>
      </c>
    </row>
    <row r="143" spans="1:7" x14ac:dyDescent="0.25">
      <c r="A143" s="722" t="s">
        <v>1330</v>
      </c>
      <c r="B143" s="730">
        <v>0</v>
      </c>
      <c r="C143" s="730">
        <v>0</v>
      </c>
      <c r="D143" s="730">
        <v>0</v>
      </c>
      <c r="E143" s="730">
        <v>0</v>
      </c>
      <c r="F143" s="730">
        <v>0</v>
      </c>
      <c r="G143" s="730">
        <v>0</v>
      </c>
    </row>
    <row r="144" spans="1:7" x14ac:dyDescent="0.25">
      <c r="A144" s="722" t="s">
        <v>1331</v>
      </c>
      <c r="B144" s="730">
        <v>0</v>
      </c>
      <c r="C144" s="730">
        <v>0</v>
      </c>
      <c r="D144" s="730">
        <v>0</v>
      </c>
      <c r="E144" s="730">
        <v>0</v>
      </c>
      <c r="F144" s="730">
        <v>0</v>
      </c>
      <c r="G144" s="730">
        <v>0</v>
      </c>
    </row>
    <row r="145" spans="1:7" x14ac:dyDescent="0.25">
      <c r="A145" s="722" t="s">
        <v>1332</v>
      </c>
      <c r="B145" s="730">
        <v>0</v>
      </c>
      <c r="C145" s="730">
        <v>0</v>
      </c>
      <c r="D145" s="730">
        <v>0</v>
      </c>
      <c r="E145" s="730">
        <v>0</v>
      </c>
      <c r="F145" s="730">
        <v>0</v>
      </c>
      <c r="G145" s="730">
        <v>0</v>
      </c>
    </row>
    <row r="146" spans="1:7" x14ac:dyDescent="0.25">
      <c r="A146" s="699" t="s">
        <v>1333</v>
      </c>
      <c r="B146" s="729">
        <v>0</v>
      </c>
      <c r="C146" s="729">
        <v>0</v>
      </c>
      <c r="D146" s="729">
        <v>0</v>
      </c>
      <c r="E146" s="729">
        <v>0</v>
      </c>
      <c r="F146" s="729">
        <v>0</v>
      </c>
      <c r="G146" s="729">
        <v>0</v>
      </c>
    </row>
    <row r="147" spans="1:7" x14ac:dyDescent="0.25">
      <c r="A147" s="722" t="s">
        <v>1334</v>
      </c>
      <c r="B147" s="730">
        <v>0</v>
      </c>
      <c r="C147" s="730">
        <v>0</v>
      </c>
      <c r="D147" s="730">
        <v>0</v>
      </c>
      <c r="E147" s="730">
        <v>0</v>
      </c>
      <c r="F147" s="730">
        <v>0</v>
      </c>
      <c r="G147" s="730">
        <v>0</v>
      </c>
    </row>
    <row r="148" spans="1:7" x14ac:dyDescent="0.25">
      <c r="A148" s="722" t="s">
        <v>1335</v>
      </c>
      <c r="B148" s="730">
        <v>0</v>
      </c>
      <c r="C148" s="730">
        <v>0</v>
      </c>
      <c r="D148" s="730">
        <v>0</v>
      </c>
      <c r="E148" s="730">
        <v>0</v>
      </c>
      <c r="F148" s="730">
        <v>0</v>
      </c>
      <c r="G148" s="730">
        <v>0</v>
      </c>
    </row>
    <row r="149" spans="1:7" x14ac:dyDescent="0.25">
      <c r="A149" s="722" t="s">
        <v>1336</v>
      </c>
      <c r="B149" s="730">
        <v>0</v>
      </c>
      <c r="C149" s="730">
        <v>0</v>
      </c>
      <c r="D149" s="730">
        <v>0</v>
      </c>
      <c r="E149" s="730">
        <v>0</v>
      </c>
      <c r="F149" s="730">
        <v>0</v>
      </c>
      <c r="G149" s="730">
        <v>0</v>
      </c>
    </row>
    <row r="150" spans="1:7" x14ac:dyDescent="0.25">
      <c r="A150" s="699" t="s">
        <v>1337</v>
      </c>
      <c r="B150" s="729">
        <v>0</v>
      </c>
      <c r="C150" s="729">
        <v>0</v>
      </c>
      <c r="D150" s="729">
        <v>0</v>
      </c>
      <c r="E150" s="729">
        <v>0</v>
      </c>
      <c r="F150" s="729">
        <v>0</v>
      </c>
      <c r="G150" s="729">
        <v>0</v>
      </c>
    </row>
    <row r="151" spans="1:7" x14ac:dyDescent="0.25">
      <c r="A151" s="722" t="s">
        <v>1338</v>
      </c>
      <c r="B151" s="730">
        <v>0</v>
      </c>
      <c r="C151" s="730">
        <v>0</v>
      </c>
      <c r="D151" s="730">
        <v>0</v>
      </c>
      <c r="E151" s="730">
        <v>0</v>
      </c>
      <c r="F151" s="730">
        <v>0</v>
      </c>
      <c r="G151" s="730">
        <v>0</v>
      </c>
    </row>
    <row r="152" spans="1:7" x14ac:dyDescent="0.25">
      <c r="A152" s="722" t="s">
        <v>1339</v>
      </c>
      <c r="B152" s="730">
        <v>0</v>
      </c>
      <c r="C152" s="730">
        <v>0</v>
      </c>
      <c r="D152" s="730">
        <v>0</v>
      </c>
      <c r="E152" s="730">
        <v>0</v>
      </c>
      <c r="F152" s="730">
        <v>0</v>
      </c>
      <c r="G152" s="730">
        <v>0</v>
      </c>
    </row>
    <row r="153" spans="1:7" x14ac:dyDescent="0.25">
      <c r="A153" s="722" t="s">
        <v>1340</v>
      </c>
      <c r="B153" s="730">
        <v>0</v>
      </c>
      <c r="C153" s="730">
        <v>0</v>
      </c>
      <c r="D153" s="730">
        <v>0</v>
      </c>
      <c r="E153" s="730">
        <v>0</v>
      </c>
      <c r="F153" s="730">
        <v>0</v>
      </c>
      <c r="G153" s="730">
        <v>0</v>
      </c>
    </row>
    <row r="154" spans="1:7" x14ac:dyDescent="0.25">
      <c r="A154" s="731" t="s">
        <v>1341</v>
      </c>
      <c r="B154" s="730">
        <v>0</v>
      </c>
      <c r="C154" s="730">
        <v>0</v>
      </c>
      <c r="D154" s="730">
        <v>0</v>
      </c>
      <c r="E154" s="730">
        <v>0</v>
      </c>
      <c r="F154" s="730">
        <v>0</v>
      </c>
      <c r="G154" s="730">
        <v>0</v>
      </c>
    </row>
    <row r="155" spans="1:7" x14ac:dyDescent="0.25">
      <c r="A155" s="722" t="s">
        <v>1342</v>
      </c>
      <c r="B155" s="730">
        <v>0</v>
      </c>
      <c r="C155" s="730">
        <v>0</v>
      </c>
      <c r="D155" s="730">
        <v>0</v>
      </c>
      <c r="E155" s="730">
        <v>0</v>
      </c>
      <c r="F155" s="730">
        <v>0</v>
      </c>
      <c r="G155" s="730">
        <v>0</v>
      </c>
    </row>
    <row r="156" spans="1:7" x14ac:dyDescent="0.25">
      <c r="A156" s="722" t="s">
        <v>1343</v>
      </c>
      <c r="B156" s="730">
        <v>0</v>
      </c>
      <c r="C156" s="730">
        <v>0</v>
      </c>
      <c r="D156" s="730">
        <v>0</v>
      </c>
      <c r="E156" s="730">
        <v>0</v>
      </c>
      <c r="F156" s="730">
        <v>0</v>
      </c>
      <c r="G156" s="730">
        <v>0</v>
      </c>
    </row>
    <row r="157" spans="1:7" x14ac:dyDescent="0.25">
      <c r="A157" s="722" t="s">
        <v>1344</v>
      </c>
      <c r="B157" s="730">
        <v>0</v>
      </c>
      <c r="C157" s="730">
        <v>0</v>
      </c>
      <c r="D157" s="730">
        <v>0</v>
      </c>
      <c r="E157" s="730">
        <v>0</v>
      </c>
      <c r="F157" s="730">
        <v>0</v>
      </c>
      <c r="G157" s="730">
        <v>0</v>
      </c>
    </row>
    <row r="158" spans="1:7" x14ac:dyDescent="0.25">
      <c r="A158" s="652"/>
      <c r="B158" s="732"/>
      <c r="C158" s="732"/>
      <c r="D158" s="732"/>
      <c r="E158" s="732"/>
      <c r="F158" s="732"/>
      <c r="G158" s="732"/>
    </row>
    <row r="159" spans="1:7" x14ac:dyDescent="0.25">
      <c r="A159" s="733" t="s">
        <v>1346</v>
      </c>
      <c r="B159" s="734">
        <v>21651494.140000001</v>
      </c>
      <c r="C159" s="734">
        <v>0</v>
      </c>
      <c r="D159" s="734">
        <v>21651494.140000001</v>
      </c>
      <c r="E159" s="734">
        <v>11954140.459999999</v>
      </c>
      <c r="F159" s="734">
        <v>11954140.459999999</v>
      </c>
      <c r="G159" s="734">
        <v>9697353.6800000034</v>
      </c>
    </row>
    <row r="160" spans="1:7" x14ac:dyDescent="0.25">
      <c r="A160" s="657"/>
      <c r="B160" s="656"/>
      <c r="C160" s="656"/>
      <c r="D160" s="656"/>
      <c r="E160" s="656"/>
      <c r="F160" s="656"/>
      <c r="G160" s="656"/>
    </row>
    <row r="162" spans="1:1" x14ac:dyDescent="0.25">
      <c r="A162" s="637" t="s">
        <v>1098</v>
      </c>
    </row>
  </sheetData>
  <protectedRanges>
    <protectedRange sqref="B84:G84 B9:G9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scale="47" orientation="portrait" horizontalDpi="1200" verticalDpi="12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outlinePr summaryBelow="0"/>
  </sheetPr>
  <dimension ref="A1:G35"/>
  <sheetViews>
    <sheetView showGridLines="0" topLeftCell="A28" zoomScale="75" zoomScaleNormal="75" workbookViewId="0">
      <selection activeCell="A35" sqref="A35"/>
    </sheetView>
  </sheetViews>
  <sheetFormatPr baseColWidth="10" defaultColWidth="12.83203125" defaultRowHeight="15" x14ac:dyDescent="0.25"/>
  <cols>
    <col min="1" max="1" width="55.83203125" style="637" bestFit="1" customWidth="1"/>
    <col min="2" max="2" width="26" style="637" bestFit="1" customWidth="1"/>
    <col min="3" max="3" width="23.1640625" style="637" bestFit="1" customWidth="1"/>
    <col min="4" max="6" width="26" style="637" bestFit="1" customWidth="1"/>
    <col min="7" max="7" width="23.1640625" style="637" bestFit="1" customWidth="1"/>
    <col min="8" max="16384" width="12.83203125" style="637"/>
  </cols>
  <sheetData>
    <row r="1" spans="1:7" ht="40.9" customHeight="1" x14ac:dyDescent="0.25">
      <c r="A1" s="1021" t="s">
        <v>1347</v>
      </c>
      <c r="B1" s="1024"/>
      <c r="C1" s="1024"/>
      <c r="D1" s="1024"/>
      <c r="E1" s="1024"/>
      <c r="F1" s="1024"/>
      <c r="G1" s="1025"/>
    </row>
    <row r="2" spans="1:7" ht="15" customHeight="1" x14ac:dyDescent="0.25">
      <c r="A2" s="688" t="str">
        <f>'[10]Formato 1'!A2</f>
        <v>FIDEICOMISO DE ADMINISTRACIÓN E INVERSIÓN PARA LA REALIZACIÓN DE ACTIVIDADES DE RESCATE Y CONSERVACIÓN DE SITIOS ARQUEOLÓGICOS EN EL ESTADO DE GUANAJUATO (FIARCA)</v>
      </c>
      <c r="B2" s="689"/>
      <c r="C2" s="689"/>
      <c r="D2" s="689"/>
      <c r="E2" s="689"/>
      <c r="F2" s="689"/>
      <c r="G2" s="690"/>
    </row>
    <row r="3" spans="1:7" ht="15" customHeight="1" x14ac:dyDescent="0.25">
      <c r="A3" s="691" t="s">
        <v>1266</v>
      </c>
      <c r="B3" s="692"/>
      <c r="C3" s="692"/>
      <c r="D3" s="692"/>
      <c r="E3" s="692"/>
      <c r="F3" s="692"/>
      <c r="G3" s="693"/>
    </row>
    <row r="4" spans="1:7" ht="15" customHeight="1" x14ac:dyDescent="0.25">
      <c r="A4" s="691" t="s">
        <v>1348</v>
      </c>
      <c r="B4" s="692"/>
      <c r="C4" s="692"/>
      <c r="D4" s="692"/>
      <c r="E4" s="692"/>
      <c r="F4" s="692"/>
      <c r="G4" s="693"/>
    </row>
    <row r="5" spans="1:7" ht="15" customHeight="1" x14ac:dyDescent="0.25">
      <c r="A5" s="691" t="str">
        <f>'[10]Formato 3'!A4</f>
        <v>Del 1 de enero al 31 de diciembre de 2025</v>
      </c>
      <c r="B5" s="692"/>
      <c r="C5" s="692"/>
      <c r="D5" s="692"/>
      <c r="E5" s="692"/>
      <c r="F5" s="692"/>
      <c r="G5" s="693"/>
    </row>
    <row r="6" spans="1:7" x14ac:dyDescent="0.25">
      <c r="A6" s="694" t="s">
        <v>986</v>
      </c>
      <c r="B6" s="695"/>
      <c r="C6" s="695"/>
      <c r="D6" s="695"/>
      <c r="E6" s="695"/>
      <c r="F6" s="695"/>
      <c r="G6" s="696"/>
    </row>
    <row r="7" spans="1:7" ht="15" customHeight="1" x14ac:dyDescent="0.25">
      <c r="A7" s="1018" t="s">
        <v>103</v>
      </c>
      <c r="B7" s="1020" t="s">
        <v>143</v>
      </c>
      <c r="C7" s="1020"/>
      <c r="D7" s="1020"/>
      <c r="E7" s="1020"/>
      <c r="F7" s="1020"/>
      <c r="G7" s="1023" t="s">
        <v>144</v>
      </c>
    </row>
    <row r="8" spans="1:7" ht="30" x14ac:dyDescent="0.25">
      <c r="A8" s="1019"/>
      <c r="B8" s="718" t="s">
        <v>145</v>
      </c>
      <c r="C8" s="661" t="s">
        <v>146</v>
      </c>
      <c r="D8" s="718" t="s">
        <v>136</v>
      </c>
      <c r="E8" s="718" t="s">
        <v>137</v>
      </c>
      <c r="F8" s="718" t="s">
        <v>147</v>
      </c>
      <c r="G8" s="1022"/>
    </row>
    <row r="9" spans="1:7" ht="15.75" customHeight="1" x14ac:dyDescent="0.25">
      <c r="A9" s="719" t="s">
        <v>1349</v>
      </c>
      <c r="B9" s="735">
        <f t="shared" ref="B9:G9" si="0">SUM(B10:B21)</f>
        <v>20151494.144400001</v>
      </c>
      <c r="C9" s="735">
        <f t="shared" si="0"/>
        <v>0</v>
      </c>
      <c r="D9" s="735">
        <f t="shared" si="0"/>
        <v>20151494.144400001</v>
      </c>
      <c r="E9" s="735">
        <f t="shared" si="0"/>
        <v>11954140.460000001</v>
      </c>
      <c r="F9" s="735">
        <f t="shared" si="0"/>
        <v>11954140.460000001</v>
      </c>
      <c r="G9" s="735">
        <f t="shared" si="0"/>
        <v>8197353.6843999997</v>
      </c>
    </row>
    <row r="10" spans="1:7" x14ac:dyDescent="0.25">
      <c r="A10" s="736" t="s">
        <v>917</v>
      </c>
      <c r="B10" s="730">
        <v>1203892.9669999999</v>
      </c>
      <c r="C10" s="730">
        <v>0</v>
      </c>
      <c r="D10" s="730">
        <v>1203892.9669999999</v>
      </c>
      <c r="E10" s="730">
        <v>859573.76000000001</v>
      </c>
      <c r="F10" s="730">
        <v>859573.76000000001</v>
      </c>
      <c r="G10" s="730">
        <v>344319.20699999994</v>
      </c>
    </row>
    <row r="11" spans="1:7" x14ac:dyDescent="0.25">
      <c r="A11" s="736" t="s">
        <v>918</v>
      </c>
      <c r="B11" s="730">
        <v>1255491.6340000001</v>
      </c>
      <c r="C11" s="730">
        <v>0</v>
      </c>
      <c r="D11" s="730">
        <v>1255491.6340000001</v>
      </c>
      <c r="E11" s="730">
        <v>630794.94999999995</v>
      </c>
      <c r="F11" s="730">
        <v>630794.94999999995</v>
      </c>
      <c r="G11" s="730">
        <v>624696.68400000012</v>
      </c>
    </row>
    <row r="12" spans="1:7" x14ac:dyDescent="0.25">
      <c r="A12" s="736" t="s">
        <v>919</v>
      </c>
      <c r="B12" s="730">
        <v>1301948.253</v>
      </c>
      <c r="C12" s="730">
        <v>0</v>
      </c>
      <c r="D12" s="730">
        <v>1301948.253</v>
      </c>
      <c r="E12" s="730">
        <v>886000.16</v>
      </c>
      <c r="F12" s="730">
        <v>886000.16</v>
      </c>
      <c r="G12" s="730">
        <v>415948.09299999999</v>
      </c>
    </row>
    <row r="13" spans="1:7" x14ac:dyDescent="0.25">
      <c r="A13" s="736" t="s">
        <v>920</v>
      </c>
      <c r="B13" s="730">
        <v>1542381.379</v>
      </c>
      <c r="C13" s="730">
        <v>0</v>
      </c>
      <c r="D13" s="730">
        <v>1542381.379</v>
      </c>
      <c r="E13" s="730">
        <v>1118456.94</v>
      </c>
      <c r="F13" s="730">
        <v>1118456.94</v>
      </c>
      <c r="G13" s="730">
        <v>423924.43900000001</v>
      </c>
    </row>
    <row r="14" spans="1:7" x14ac:dyDescent="0.25">
      <c r="A14" s="736" t="s">
        <v>1350</v>
      </c>
      <c r="B14" s="730">
        <v>1434235.4564</v>
      </c>
      <c r="C14" s="730">
        <v>0</v>
      </c>
      <c r="D14" s="730">
        <v>1434235.4564</v>
      </c>
      <c r="E14" s="730">
        <v>771278.53</v>
      </c>
      <c r="F14" s="730">
        <v>771278.53</v>
      </c>
      <c r="G14" s="730">
        <v>662956.9264</v>
      </c>
    </row>
    <row r="15" spans="1:7" x14ac:dyDescent="0.25">
      <c r="A15" s="736" t="s">
        <v>922</v>
      </c>
      <c r="B15" s="730">
        <v>1773734.9110000001</v>
      </c>
      <c r="C15" s="730">
        <v>0</v>
      </c>
      <c r="D15" s="730">
        <v>1773734.9110000001</v>
      </c>
      <c r="E15" s="730">
        <v>1259646.42</v>
      </c>
      <c r="F15" s="730">
        <v>1259646.42</v>
      </c>
      <c r="G15" s="730">
        <v>514088.49100000015</v>
      </c>
    </row>
    <row r="16" spans="1:7" x14ac:dyDescent="0.25">
      <c r="A16" s="736" t="s">
        <v>923</v>
      </c>
      <c r="B16" s="730">
        <v>1495923.7709999999</v>
      </c>
      <c r="C16" s="730">
        <v>0</v>
      </c>
      <c r="D16" s="730">
        <v>1495923.7709999999</v>
      </c>
      <c r="E16" s="730">
        <v>1287560.1200000001</v>
      </c>
      <c r="F16" s="730">
        <v>1287560.1200000001</v>
      </c>
      <c r="G16" s="730">
        <v>208363.65099999984</v>
      </c>
    </row>
    <row r="17" spans="1:7" x14ac:dyDescent="0.25">
      <c r="A17" s="736" t="s">
        <v>924</v>
      </c>
      <c r="B17" s="730">
        <v>1603897.5160000001</v>
      </c>
      <c r="C17" s="730">
        <v>0</v>
      </c>
      <c r="D17" s="730">
        <v>1603897.5160000001</v>
      </c>
      <c r="E17" s="730">
        <v>838825.55</v>
      </c>
      <c r="F17" s="730">
        <v>838825.55</v>
      </c>
      <c r="G17" s="730">
        <v>765071.96600000001</v>
      </c>
    </row>
    <row r="18" spans="1:7" x14ac:dyDescent="0.25">
      <c r="A18" s="736" t="s">
        <v>925</v>
      </c>
      <c r="B18" s="730">
        <v>1399731.102</v>
      </c>
      <c r="C18" s="730">
        <v>0</v>
      </c>
      <c r="D18" s="730">
        <v>1399731.102</v>
      </c>
      <c r="E18" s="730">
        <v>630459.03</v>
      </c>
      <c r="F18" s="730">
        <v>630459.03</v>
      </c>
      <c r="G18" s="730">
        <v>769272.07199999993</v>
      </c>
    </row>
    <row r="19" spans="1:7" x14ac:dyDescent="0.25">
      <c r="A19" s="736" t="s">
        <v>926</v>
      </c>
      <c r="B19" s="730">
        <v>2597297.3390000002</v>
      </c>
      <c r="C19" s="730">
        <v>0</v>
      </c>
      <c r="D19" s="730">
        <v>2597297.3390000002</v>
      </c>
      <c r="E19" s="730">
        <v>1210020.0900000001</v>
      </c>
      <c r="F19" s="730">
        <v>1210020.0900000001</v>
      </c>
      <c r="G19" s="730">
        <v>1387277.2490000001</v>
      </c>
    </row>
    <row r="20" spans="1:7" ht="20.25" customHeight="1" x14ac:dyDescent="0.25">
      <c r="A20" s="736" t="s">
        <v>927</v>
      </c>
      <c r="B20" s="730">
        <v>1956748.7590000001</v>
      </c>
      <c r="C20" s="730">
        <v>0</v>
      </c>
      <c r="D20" s="730">
        <v>1956748.7590000001</v>
      </c>
      <c r="E20" s="730">
        <v>1004046.6</v>
      </c>
      <c r="F20" s="730">
        <v>1004046.6</v>
      </c>
      <c r="G20" s="730">
        <v>952702.1590000001</v>
      </c>
    </row>
    <row r="21" spans="1:7" x14ac:dyDescent="0.25">
      <c r="A21" s="736" t="s">
        <v>928</v>
      </c>
      <c r="B21" s="730">
        <v>2586211.057</v>
      </c>
      <c r="C21" s="730">
        <v>0</v>
      </c>
      <c r="D21" s="730">
        <v>2586211.057</v>
      </c>
      <c r="E21" s="730">
        <v>1457478.31</v>
      </c>
      <c r="F21" s="730">
        <v>1457478.31</v>
      </c>
      <c r="G21" s="730">
        <v>1128732.747</v>
      </c>
    </row>
    <row r="22" spans="1:7" x14ac:dyDescent="0.25">
      <c r="A22" s="737" t="s">
        <v>1129</v>
      </c>
      <c r="B22" s="649"/>
      <c r="C22" s="649"/>
      <c r="D22" s="649"/>
      <c r="E22" s="649"/>
      <c r="F22" s="649"/>
      <c r="G22" s="649"/>
    </row>
    <row r="23" spans="1:7" x14ac:dyDescent="0.25">
      <c r="A23" s="650" t="s">
        <v>1351</v>
      </c>
      <c r="B23" s="651">
        <f t="shared" ref="B23:G23" si="1">SUM(B24:B30)</f>
        <v>1499999.9999999998</v>
      </c>
      <c r="C23" s="651">
        <f t="shared" si="1"/>
        <v>0</v>
      </c>
      <c r="D23" s="651">
        <f t="shared" si="1"/>
        <v>1499999.9999999998</v>
      </c>
      <c r="E23" s="651">
        <f t="shared" si="1"/>
        <v>0</v>
      </c>
      <c r="F23" s="651">
        <f t="shared" si="1"/>
        <v>0</v>
      </c>
      <c r="G23" s="651">
        <f t="shared" si="1"/>
        <v>1499999.9999999998</v>
      </c>
    </row>
    <row r="24" spans="1:7" x14ac:dyDescent="0.25">
      <c r="A24" s="736" t="s">
        <v>917</v>
      </c>
      <c r="B24" s="730">
        <v>214285.74</v>
      </c>
      <c r="C24" s="730">
        <v>0</v>
      </c>
      <c r="D24" s="730">
        <v>214285.74</v>
      </c>
      <c r="E24" s="730">
        <v>0</v>
      </c>
      <c r="F24" s="730">
        <v>0</v>
      </c>
      <c r="G24" s="730">
        <v>214285.74</v>
      </c>
    </row>
    <row r="25" spans="1:7" x14ac:dyDescent="0.25">
      <c r="A25" s="736" t="s">
        <v>918</v>
      </c>
      <c r="B25" s="730">
        <v>214285.71</v>
      </c>
      <c r="C25" s="730">
        <v>0</v>
      </c>
      <c r="D25" s="730">
        <v>214285.71</v>
      </c>
      <c r="E25" s="730">
        <v>0</v>
      </c>
      <c r="F25" s="730">
        <v>0</v>
      </c>
      <c r="G25" s="730">
        <v>214285.71</v>
      </c>
    </row>
    <row r="26" spans="1:7" x14ac:dyDescent="0.25">
      <c r="A26" s="736" t="s">
        <v>919</v>
      </c>
      <c r="B26" s="730">
        <v>214285.71</v>
      </c>
      <c r="C26" s="730">
        <v>0</v>
      </c>
      <c r="D26" s="730">
        <v>214285.71</v>
      </c>
      <c r="E26" s="730">
        <v>0</v>
      </c>
      <c r="F26" s="730">
        <v>0</v>
      </c>
      <c r="G26" s="730">
        <v>214285.71</v>
      </c>
    </row>
    <row r="27" spans="1:7" x14ac:dyDescent="0.25">
      <c r="A27" s="736" t="s">
        <v>920</v>
      </c>
      <c r="B27" s="730">
        <v>214285.71</v>
      </c>
      <c r="C27" s="730">
        <v>0</v>
      </c>
      <c r="D27" s="730">
        <v>214285.71</v>
      </c>
      <c r="E27" s="730">
        <v>0</v>
      </c>
      <c r="F27" s="730">
        <v>0</v>
      </c>
      <c r="G27" s="730">
        <v>214285.71</v>
      </c>
    </row>
    <row r="28" spans="1:7" x14ac:dyDescent="0.25">
      <c r="A28" s="736" t="s">
        <v>1350</v>
      </c>
      <c r="B28" s="730">
        <v>214285.71</v>
      </c>
      <c r="C28" s="730">
        <v>0</v>
      </c>
      <c r="D28" s="730">
        <v>214285.71</v>
      </c>
      <c r="E28" s="730">
        <v>0</v>
      </c>
      <c r="F28" s="730">
        <v>0</v>
      </c>
      <c r="G28" s="730">
        <v>214285.71</v>
      </c>
    </row>
    <row r="29" spans="1:7" x14ac:dyDescent="0.25">
      <c r="A29" s="736" t="s">
        <v>922</v>
      </c>
      <c r="B29" s="730">
        <v>214285.71</v>
      </c>
      <c r="C29" s="730">
        <v>0</v>
      </c>
      <c r="D29" s="730">
        <v>214285.71</v>
      </c>
      <c r="E29" s="730">
        <v>0</v>
      </c>
      <c r="F29" s="730">
        <v>0</v>
      </c>
      <c r="G29" s="730">
        <v>214285.71</v>
      </c>
    </row>
    <row r="30" spans="1:7" x14ac:dyDescent="0.25">
      <c r="A30" s="736" t="s">
        <v>923</v>
      </c>
      <c r="B30" s="730">
        <v>214285.71</v>
      </c>
      <c r="C30" s="730">
        <v>0</v>
      </c>
      <c r="D30" s="730">
        <v>214285.71</v>
      </c>
      <c r="E30" s="730">
        <v>0</v>
      </c>
      <c r="F30" s="730">
        <v>0</v>
      </c>
      <c r="G30" s="730">
        <v>214285.71</v>
      </c>
    </row>
    <row r="31" spans="1:7" x14ac:dyDescent="0.25">
      <c r="A31" s="737" t="s">
        <v>1129</v>
      </c>
      <c r="B31" s="649"/>
      <c r="C31" s="649"/>
      <c r="D31" s="649"/>
      <c r="E31" s="649"/>
      <c r="F31" s="649"/>
      <c r="G31" s="649"/>
    </row>
    <row r="32" spans="1:7" x14ac:dyDescent="0.25">
      <c r="A32" s="650" t="s">
        <v>1346</v>
      </c>
      <c r="B32" s="651">
        <f t="shared" ref="B32:G32" si="2">SUM(B23,B9)</f>
        <v>21651494.144400001</v>
      </c>
      <c r="C32" s="651">
        <f t="shared" si="2"/>
        <v>0</v>
      </c>
      <c r="D32" s="651">
        <f t="shared" si="2"/>
        <v>21651494.144400001</v>
      </c>
      <c r="E32" s="651">
        <f t="shared" si="2"/>
        <v>11954140.460000001</v>
      </c>
      <c r="F32" s="651">
        <f t="shared" si="2"/>
        <v>11954140.460000001</v>
      </c>
      <c r="G32" s="651">
        <f t="shared" si="2"/>
        <v>9697353.6843999997</v>
      </c>
    </row>
    <row r="33" spans="1:7" x14ac:dyDescent="0.25">
      <c r="A33" s="657"/>
      <c r="B33" s="657"/>
      <c r="C33" s="657"/>
      <c r="D33" s="657"/>
      <c r="E33" s="657"/>
      <c r="F33" s="657"/>
      <c r="G33" s="657"/>
    </row>
    <row r="35" spans="1:7" x14ac:dyDescent="0.25">
      <c r="A35" s="637" t="s">
        <v>1098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22:G23 B9:G9 B31:G32" xr:uid="{00000000-0002-0000-2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55" orientation="portrait" horizontalDpi="1200" verticalDpi="12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outlinePr summaryBelow="0"/>
  </sheetPr>
  <dimension ref="A1:G91"/>
  <sheetViews>
    <sheetView showGridLines="0" topLeftCell="A69" zoomScale="75" zoomScaleNormal="75" workbookViewId="0">
      <selection activeCell="A80" sqref="A80"/>
    </sheetView>
  </sheetViews>
  <sheetFormatPr baseColWidth="10" defaultColWidth="12.83203125" defaultRowHeight="15" x14ac:dyDescent="0.25"/>
  <cols>
    <col min="1" max="1" width="96.6640625" style="637" customWidth="1"/>
    <col min="2" max="2" width="26" style="637" bestFit="1" customWidth="1"/>
    <col min="3" max="3" width="21.33203125" style="637" customWidth="1"/>
    <col min="4" max="6" width="26" style="637" bestFit="1" customWidth="1"/>
    <col min="7" max="7" width="23.1640625" style="637" bestFit="1" customWidth="1"/>
    <col min="8" max="16384" width="12.83203125" style="637"/>
  </cols>
  <sheetData>
    <row r="1" spans="1:7" ht="40.9" customHeight="1" x14ac:dyDescent="0.25">
      <c r="A1" s="1026" t="s">
        <v>1352</v>
      </c>
      <c r="B1" s="1027"/>
      <c r="C1" s="1027"/>
      <c r="D1" s="1027"/>
      <c r="E1" s="1027"/>
      <c r="F1" s="1027"/>
      <c r="G1" s="1027"/>
    </row>
    <row r="2" spans="1:7" x14ac:dyDescent="0.25">
      <c r="A2" s="688" t="str">
        <f>'[10]Formato 1'!A2</f>
        <v>FIDEICOMISO DE ADMINISTRACIÓN E INVERSIÓN PARA LA REALIZACIÓN DE ACTIVIDADES DE RESCATE Y CONSERVACIÓN DE SITIOS ARQUEOLÓGICOS EN EL ESTADO DE GUANAJUATO (FIARCA)</v>
      </c>
      <c r="B2" s="689"/>
      <c r="C2" s="689"/>
      <c r="D2" s="689"/>
      <c r="E2" s="689"/>
      <c r="F2" s="689"/>
      <c r="G2" s="690"/>
    </row>
    <row r="3" spans="1:7" x14ac:dyDescent="0.25">
      <c r="A3" s="691" t="s">
        <v>1353</v>
      </c>
      <c r="B3" s="692"/>
      <c r="C3" s="692"/>
      <c r="D3" s="692"/>
      <c r="E3" s="692"/>
      <c r="F3" s="692"/>
      <c r="G3" s="693"/>
    </row>
    <row r="4" spans="1:7" x14ac:dyDescent="0.25">
      <c r="A4" s="691" t="s">
        <v>1354</v>
      </c>
      <c r="B4" s="692"/>
      <c r="C4" s="692"/>
      <c r="D4" s="692"/>
      <c r="E4" s="692"/>
      <c r="F4" s="692"/>
      <c r="G4" s="693"/>
    </row>
    <row r="5" spans="1:7" x14ac:dyDescent="0.25">
      <c r="A5" s="691" t="str">
        <f>'[10]Formato 3'!A4</f>
        <v>Del 1 de enero al 31 de diciembre de 2025</v>
      </c>
      <c r="B5" s="692"/>
      <c r="C5" s="692"/>
      <c r="D5" s="692"/>
      <c r="E5" s="692"/>
      <c r="F5" s="692"/>
      <c r="G5" s="693"/>
    </row>
    <row r="6" spans="1:7" x14ac:dyDescent="0.25">
      <c r="A6" s="694" t="s">
        <v>986</v>
      </c>
      <c r="B6" s="695"/>
      <c r="C6" s="695"/>
      <c r="D6" s="695"/>
      <c r="E6" s="695"/>
      <c r="F6" s="695"/>
      <c r="G6" s="696"/>
    </row>
    <row r="7" spans="1:7" ht="15.75" customHeight="1" x14ac:dyDescent="0.25">
      <c r="A7" s="1018" t="s">
        <v>103</v>
      </c>
      <c r="B7" s="1011" t="s">
        <v>143</v>
      </c>
      <c r="C7" s="1012"/>
      <c r="D7" s="1012"/>
      <c r="E7" s="1012"/>
      <c r="F7" s="1013"/>
      <c r="G7" s="1023" t="s">
        <v>144</v>
      </c>
    </row>
    <row r="8" spans="1:7" ht="30" x14ac:dyDescent="0.25">
      <c r="A8" s="1019"/>
      <c r="B8" s="718" t="s">
        <v>145</v>
      </c>
      <c r="C8" s="661" t="s">
        <v>1355</v>
      </c>
      <c r="D8" s="718" t="s">
        <v>1269</v>
      </c>
      <c r="E8" s="718" t="s">
        <v>137</v>
      </c>
      <c r="F8" s="738" t="s">
        <v>147</v>
      </c>
      <c r="G8" s="1022"/>
    </row>
    <row r="9" spans="1:7" ht="16.5" customHeight="1" x14ac:dyDescent="0.25">
      <c r="A9" s="719" t="s">
        <v>1356</v>
      </c>
      <c r="B9" s="735">
        <f>SUM(B10,B19,B27,B37)</f>
        <v>20151494.140000001</v>
      </c>
      <c r="C9" s="735">
        <f t="shared" ref="C9:G9" si="0">SUM(C10,C19,C27,C37)</f>
        <v>0</v>
      </c>
      <c r="D9" s="735">
        <f t="shared" si="0"/>
        <v>20151494.140000001</v>
      </c>
      <c r="E9" s="735">
        <f t="shared" si="0"/>
        <v>11954140.459999999</v>
      </c>
      <c r="F9" s="735">
        <f t="shared" si="0"/>
        <v>11954140.459999999</v>
      </c>
      <c r="G9" s="735">
        <f t="shared" si="0"/>
        <v>8197353.6800000016</v>
      </c>
    </row>
    <row r="10" spans="1:7" ht="15" customHeight="1" x14ac:dyDescent="0.25">
      <c r="A10" s="699" t="s">
        <v>1357</v>
      </c>
      <c r="B10" s="647">
        <f>SUM(B11:B18)</f>
        <v>0</v>
      </c>
      <c r="C10" s="647">
        <f t="shared" ref="C10:G10" si="1">SUM(C11:C18)</f>
        <v>0</v>
      </c>
      <c r="D10" s="647">
        <f t="shared" si="1"/>
        <v>0</v>
      </c>
      <c r="E10" s="647">
        <f t="shared" si="1"/>
        <v>0</v>
      </c>
      <c r="F10" s="647">
        <f t="shared" si="1"/>
        <v>0</v>
      </c>
      <c r="G10" s="647">
        <f t="shared" si="1"/>
        <v>0</v>
      </c>
    </row>
    <row r="11" spans="1:7" x14ac:dyDescent="0.25">
      <c r="A11" s="722" t="s">
        <v>1358</v>
      </c>
      <c r="B11" s="647">
        <v>0</v>
      </c>
      <c r="C11" s="647">
        <v>0</v>
      </c>
      <c r="D11" s="647">
        <v>0</v>
      </c>
      <c r="E11" s="647">
        <v>0</v>
      </c>
      <c r="F11" s="647">
        <v>0</v>
      </c>
      <c r="G11" s="647">
        <v>0</v>
      </c>
    </row>
    <row r="12" spans="1:7" x14ac:dyDescent="0.25">
      <c r="A12" s="722" t="s">
        <v>1359</v>
      </c>
      <c r="B12" s="647">
        <v>0</v>
      </c>
      <c r="C12" s="647">
        <v>0</v>
      </c>
      <c r="D12" s="647">
        <v>0</v>
      </c>
      <c r="E12" s="647">
        <v>0</v>
      </c>
      <c r="F12" s="647">
        <v>0</v>
      </c>
      <c r="G12" s="647">
        <v>0</v>
      </c>
    </row>
    <row r="13" spans="1:7" x14ac:dyDescent="0.25">
      <c r="A13" s="722" t="s">
        <v>1360</v>
      </c>
      <c r="B13" s="647">
        <v>0</v>
      </c>
      <c r="C13" s="647">
        <v>0</v>
      </c>
      <c r="D13" s="647">
        <v>0</v>
      </c>
      <c r="E13" s="647">
        <v>0</v>
      </c>
      <c r="F13" s="647">
        <v>0</v>
      </c>
      <c r="G13" s="647">
        <v>0</v>
      </c>
    </row>
    <row r="14" spans="1:7" x14ac:dyDescent="0.25">
      <c r="A14" s="722" t="s">
        <v>1361</v>
      </c>
      <c r="B14" s="647">
        <v>0</v>
      </c>
      <c r="C14" s="647">
        <v>0</v>
      </c>
      <c r="D14" s="647">
        <v>0</v>
      </c>
      <c r="E14" s="647">
        <v>0</v>
      </c>
      <c r="F14" s="647">
        <v>0</v>
      </c>
      <c r="G14" s="647">
        <v>0</v>
      </c>
    </row>
    <row r="15" spans="1:7" x14ac:dyDescent="0.25">
      <c r="A15" s="722" t="s">
        <v>1362</v>
      </c>
      <c r="B15" s="647">
        <v>0</v>
      </c>
      <c r="C15" s="647">
        <v>0</v>
      </c>
      <c r="D15" s="647">
        <v>0</v>
      </c>
      <c r="E15" s="647">
        <v>0</v>
      </c>
      <c r="F15" s="647">
        <v>0</v>
      </c>
      <c r="G15" s="647">
        <v>0</v>
      </c>
    </row>
    <row r="16" spans="1:7" x14ac:dyDescent="0.25">
      <c r="A16" s="722" t="s">
        <v>1363</v>
      </c>
      <c r="B16" s="647">
        <v>0</v>
      </c>
      <c r="C16" s="647">
        <v>0</v>
      </c>
      <c r="D16" s="647">
        <v>0</v>
      </c>
      <c r="E16" s="647">
        <v>0</v>
      </c>
      <c r="F16" s="647">
        <v>0</v>
      </c>
      <c r="G16" s="647">
        <v>0</v>
      </c>
    </row>
    <row r="17" spans="1:7" x14ac:dyDescent="0.25">
      <c r="A17" s="722" t="s">
        <v>1364</v>
      </c>
      <c r="B17" s="647">
        <v>0</v>
      </c>
      <c r="C17" s="647">
        <v>0</v>
      </c>
      <c r="D17" s="647">
        <v>0</v>
      </c>
      <c r="E17" s="647">
        <v>0</v>
      </c>
      <c r="F17" s="647">
        <v>0</v>
      </c>
      <c r="G17" s="647">
        <v>0</v>
      </c>
    </row>
    <row r="18" spans="1:7" x14ac:dyDescent="0.25">
      <c r="A18" s="722" t="s">
        <v>1365</v>
      </c>
      <c r="B18" s="647">
        <v>0</v>
      </c>
      <c r="C18" s="647">
        <v>0</v>
      </c>
      <c r="D18" s="647">
        <v>0</v>
      </c>
      <c r="E18" s="647">
        <v>0</v>
      </c>
      <c r="F18" s="647">
        <v>0</v>
      </c>
      <c r="G18" s="647">
        <v>0</v>
      </c>
    </row>
    <row r="19" spans="1:7" x14ac:dyDescent="0.25">
      <c r="A19" s="699" t="s">
        <v>1366</v>
      </c>
      <c r="B19" s="647">
        <f>SUM(B20:B26)</f>
        <v>20151494.140000001</v>
      </c>
      <c r="C19" s="647">
        <f t="shared" ref="C19:G19" si="2">SUM(C20:C26)</f>
        <v>0</v>
      </c>
      <c r="D19" s="647">
        <f t="shared" si="2"/>
        <v>20151494.140000001</v>
      </c>
      <c r="E19" s="647">
        <f t="shared" si="2"/>
        <v>11954140.459999999</v>
      </c>
      <c r="F19" s="647">
        <f t="shared" si="2"/>
        <v>11954140.459999999</v>
      </c>
      <c r="G19" s="647">
        <f t="shared" si="2"/>
        <v>8197353.6800000016</v>
      </c>
    </row>
    <row r="20" spans="1:7" x14ac:dyDescent="0.25">
      <c r="A20" s="722" t="s">
        <v>1367</v>
      </c>
      <c r="B20" s="647">
        <v>0</v>
      </c>
      <c r="C20" s="647">
        <v>0</v>
      </c>
      <c r="D20" s="647">
        <v>0</v>
      </c>
      <c r="E20" s="647">
        <v>0</v>
      </c>
      <c r="F20" s="647">
        <v>0</v>
      </c>
      <c r="G20" s="647">
        <v>0</v>
      </c>
    </row>
    <row r="21" spans="1:7" x14ac:dyDescent="0.25">
      <c r="A21" s="722" t="s">
        <v>1368</v>
      </c>
      <c r="B21" s="647">
        <v>0</v>
      </c>
      <c r="C21" s="647">
        <v>0</v>
      </c>
      <c r="D21" s="647">
        <v>0</v>
      </c>
      <c r="E21" s="647">
        <v>0</v>
      </c>
      <c r="F21" s="647">
        <v>0</v>
      </c>
      <c r="G21" s="647">
        <v>0</v>
      </c>
    </row>
    <row r="22" spans="1:7" x14ac:dyDescent="0.25">
      <c r="A22" s="722" t="s">
        <v>1369</v>
      </c>
      <c r="B22" s="647">
        <v>0</v>
      </c>
      <c r="C22" s="647">
        <v>0</v>
      </c>
      <c r="D22" s="647">
        <v>0</v>
      </c>
      <c r="E22" s="647">
        <v>0</v>
      </c>
      <c r="F22" s="647">
        <v>0</v>
      </c>
      <c r="G22" s="647">
        <v>0</v>
      </c>
    </row>
    <row r="23" spans="1:7" x14ac:dyDescent="0.25">
      <c r="A23" s="722" t="s">
        <v>1370</v>
      </c>
      <c r="B23" s="739">
        <v>20151494.140000001</v>
      </c>
      <c r="C23" s="739">
        <v>0</v>
      </c>
      <c r="D23" s="739">
        <v>20151494.140000001</v>
      </c>
      <c r="E23" s="739">
        <v>11954140.459999999</v>
      </c>
      <c r="F23" s="739">
        <v>11954140.459999999</v>
      </c>
      <c r="G23" s="739">
        <v>8197353.6800000016</v>
      </c>
    </row>
    <row r="24" spans="1:7" x14ac:dyDescent="0.25">
      <c r="A24" s="722" t="s">
        <v>1371</v>
      </c>
      <c r="B24" s="647">
        <v>0</v>
      </c>
      <c r="C24" s="647">
        <v>0</v>
      </c>
      <c r="D24" s="647">
        <v>0</v>
      </c>
      <c r="E24" s="647">
        <v>0</v>
      </c>
      <c r="F24" s="647">
        <v>0</v>
      </c>
      <c r="G24" s="647">
        <v>0</v>
      </c>
    </row>
    <row r="25" spans="1:7" x14ac:dyDescent="0.25">
      <c r="A25" s="722" t="s">
        <v>1372</v>
      </c>
      <c r="B25" s="647">
        <v>0</v>
      </c>
      <c r="C25" s="647">
        <v>0</v>
      </c>
      <c r="D25" s="647">
        <v>0</v>
      </c>
      <c r="E25" s="647">
        <v>0</v>
      </c>
      <c r="F25" s="647">
        <v>0</v>
      </c>
      <c r="G25" s="647">
        <v>0</v>
      </c>
    </row>
    <row r="26" spans="1:7" x14ac:dyDescent="0.25">
      <c r="A26" s="722" t="s">
        <v>1373</v>
      </c>
      <c r="B26" s="647">
        <v>0</v>
      </c>
      <c r="C26" s="647">
        <v>0</v>
      </c>
      <c r="D26" s="647">
        <v>0</v>
      </c>
      <c r="E26" s="647">
        <v>0</v>
      </c>
      <c r="F26" s="647">
        <v>0</v>
      </c>
      <c r="G26" s="647">
        <v>0</v>
      </c>
    </row>
    <row r="27" spans="1:7" x14ac:dyDescent="0.25">
      <c r="A27" s="699" t="s">
        <v>1374</v>
      </c>
      <c r="B27" s="647">
        <f>SUM(B28:B36)</f>
        <v>0</v>
      </c>
      <c r="C27" s="647">
        <f t="shared" ref="C27:G27" si="3">SUM(C28:C36)</f>
        <v>0</v>
      </c>
      <c r="D27" s="647">
        <f t="shared" si="3"/>
        <v>0</v>
      </c>
      <c r="E27" s="647">
        <f t="shared" si="3"/>
        <v>0</v>
      </c>
      <c r="F27" s="647">
        <f t="shared" si="3"/>
        <v>0</v>
      </c>
      <c r="G27" s="647">
        <f t="shared" si="3"/>
        <v>0</v>
      </c>
    </row>
    <row r="28" spans="1:7" x14ac:dyDescent="0.25">
      <c r="A28" s="723" t="s">
        <v>1375</v>
      </c>
      <c r="B28" s="647">
        <v>0</v>
      </c>
      <c r="C28" s="647">
        <v>0</v>
      </c>
      <c r="D28" s="647">
        <v>0</v>
      </c>
      <c r="E28" s="647">
        <v>0</v>
      </c>
      <c r="F28" s="647">
        <v>0</v>
      </c>
      <c r="G28" s="647">
        <v>0</v>
      </c>
    </row>
    <row r="29" spans="1:7" x14ac:dyDescent="0.25">
      <c r="A29" s="722" t="s">
        <v>1376</v>
      </c>
      <c r="B29" s="647">
        <v>0</v>
      </c>
      <c r="C29" s="647">
        <v>0</v>
      </c>
      <c r="D29" s="647">
        <v>0</v>
      </c>
      <c r="E29" s="647">
        <v>0</v>
      </c>
      <c r="F29" s="647">
        <v>0</v>
      </c>
      <c r="G29" s="647">
        <v>0</v>
      </c>
    </row>
    <row r="30" spans="1:7" x14ac:dyDescent="0.25">
      <c r="A30" s="722" t="s">
        <v>1377</v>
      </c>
      <c r="B30" s="647">
        <v>0</v>
      </c>
      <c r="C30" s="647">
        <v>0</v>
      </c>
      <c r="D30" s="647">
        <v>0</v>
      </c>
      <c r="E30" s="647">
        <v>0</v>
      </c>
      <c r="F30" s="647">
        <v>0</v>
      </c>
      <c r="G30" s="647">
        <v>0</v>
      </c>
    </row>
    <row r="31" spans="1:7" x14ac:dyDescent="0.25">
      <c r="A31" s="722" t="s">
        <v>1378</v>
      </c>
      <c r="B31" s="647">
        <v>0</v>
      </c>
      <c r="C31" s="647">
        <v>0</v>
      </c>
      <c r="D31" s="647">
        <v>0</v>
      </c>
      <c r="E31" s="647">
        <v>0</v>
      </c>
      <c r="F31" s="647">
        <v>0</v>
      </c>
      <c r="G31" s="647">
        <v>0</v>
      </c>
    </row>
    <row r="32" spans="1:7" x14ac:dyDescent="0.25">
      <c r="A32" s="722" t="s">
        <v>1379</v>
      </c>
      <c r="B32" s="647">
        <v>0</v>
      </c>
      <c r="C32" s="647">
        <v>0</v>
      </c>
      <c r="D32" s="647">
        <v>0</v>
      </c>
      <c r="E32" s="647">
        <v>0</v>
      </c>
      <c r="F32" s="647">
        <v>0</v>
      </c>
      <c r="G32" s="647">
        <v>0</v>
      </c>
    </row>
    <row r="33" spans="1:7" ht="14.45" customHeight="1" x14ac:dyDescent="0.25">
      <c r="A33" s="722" t="s">
        <v>1380</v>
      </c>
      <c r="B33" s="647">
        <v>0</v>
      </c>
      <c r="C33" s="647">
        <v>0</v>
      </c>
      <c r="D33" s="647">
        <v>0</v>
      </c>
      <c r="E33" s="647">
        <v>0</v>
      </c>
      <c r="F33" s="647">
        <v>0</v>
      </c>
      <c r="G33" s="647">
        <v>0</v>
      </c>
    </row>
    <row r="34" spans="1:7" ht="14.45" customHeight="1" x14ac:dyDescent="0.25">
      <c r="A34" s="722" t="s">
        <v>1381</v>
      </c>
      <c r="B34" s="647">
        <v>0</v>
      </c>
      <c r="C34" s="647">
        <v>0</v>
      </c>
      <c r="D34" s="647">
        <v>0</v>
      </c>
      <c r="E34" s="647">
        <v>0</v>
      </c>
      <c r="F34" s="647">
        <v>0</v>
      </c>
      <c r="G34" s="647">
        <v>0</v>
      </c>
    </row>
    <row r="35" spans="1:7" ht="14.45" customHeight="1" x14ac:dyDescent="0.25">
      <c r="A35" s="722" t="s">
        <v>1382</v>
      </c>
      <c r="B35" s="647">
        <v>0</v>
      </c>
      <c r="C35" s="647">
        <v>0</v>
      </c>
      <c r="D35" s="647">
        <v>0</v>
      </c>
      <c r="E35" s="647">
        <v>0</v>
      </c>
      <c r="F35" s="647">
        <v>0</v>
      </c>
      <c r="G35" s="647">
        <v>0</v>
      </c>
    </row>
    <row r="36" spans="1:7" ht="14.45" customHeight="1" x14ac:dyDescent="0.25">
      <c r="A36" s="722" t="s">
        <v>1383</v>
      </c>
      <c r="B36" s="647">
        <v>0</v>
      </c>
      <c r="C36" s="647">
        <v>0</v>
      </c>
      <c r="D36" s="647">
        <v>0</v>
      </c>
      <c r="E36" s="647">
        <v>0</v>
      </c>
      <c r="F36" s="647">
        <v>0</v>
      </c>
      <c r="G36" s="647">
        <v>0</v>
      </c>
    </row>
    <row r="37" spans="1:7" ht="14.45" customHeight="1" x14ac:dyDescent="0.25">
      <c r="A37" s="740" t="s">
        <v>1384</v>
      </c>
      <c r="B37" s="647">
        <f>SUM(B38:B41)</f>
        <v>0</v>
      </c>
      <c r="C37" s="647">
        <f t="shared" ref="C37:G37" si="4">SUM(C38:C41)</f>
        <v>0</v>
      </c>
      <c r="D37" s="647">
        <f t="shared" si="4"/>
        <v>0</v>
      </c>
      <c r="E37" s="647">
        <f t="shared" si="4"/>
        <v>0</v>
      </c>
      <c r="F37" s="647">
        <f t="shared" si="4"/>
        <v>0</v>
      </c>
      <c r="G37" s="647">
        <f t="shared" si="4"/>
        <v>0</v>
      </c>
    </row>
    <row r="38" spans="1:7" x14ac:dyDescent="0.25">
      <c r="A38" s="723" t="s">
        <v>1385</v>
      </c>
      <c r="B38" s="647">
        <v>0</v>
      </c>
      <c r="C38" s="647">
        <v>0</v>
      </c>
      <c r="D38" s="647">
        <v>0</v>
      </c>
      <c r="E38" s="647">
        <v>0</v>
      </c>
      <c r="F38" s="647">
        <v>0</v>
      </c>
      <c r="G38" s="647">
        <v>0</v>
      </c>
    </row>
    <row r="39" spans="1:7" ht="30" x14ac:dyDescent="0.25">
      <c r="A39" s="723" t="s">
        <v>1386</v>
      </c>
      <c r="B39" s="647">
        <v>0</v>
      </c>
      <c r="C39" s="647">
        <v>0</v>
      </c>
      <c r="D39" s="647">
        <v>0</v>
      </c>
      <c r="E39" s="647">
        <v>0</v>
      </c>
      <c r="F39" s="647">
        <v>0</v>
      </c>
      <c r="G39" s="647">
        <v>0</v>
      </c>
    </row>
    <row r="40" spans="1:7" x14ac:dyDescent="0.25">
      <c r="A40" s="723" t="s">
        <v>1387</v>
      </c>
      <c r="B40" s="647">
        <v>0</v>
      </c>
      <c r="C40" s="647">
        <v>0</v>
      </c>
      <c r="D40" s="647">
        <v>0</v>
      </c>
      <c r="E40" s="647">
        <v>0</v>
      </c>
      <c r="F40" s="647">
        <v>0</v>
      </c>
      <c r="G40" s="647">
        <v>0</v>
      </c>
    </row>
    <row r="41" spans="1:7" x14ac:dyDescent="0.25">
      <c r="A41" s="723" t="s">
        <v>1388</v>
      </c>
      <c r="B41" s="647">
        <v>0</v>
      </c>
      <c r="C41" s="647">
        <v>0</v>
      </c>
      <c r="D41" s="647">
        <v>0</v>
      </c>
      <c r="E41" s="647">
        <v>0</v>
      </c>
      <c r="F41" s="647">
        <v>0</v>
      </c>
      <c r="G41" s="647">
        <v>0</v>
      </c>
    </row>
    <row r="42" spans="1:7" x14ac:dyDescent="0.25">
      <c r="A42" s="723"/>
      <c r="B42" s="669"/>
      <c r="C42" s="669"/>
      <c r="D42" s="669"/>
      <c r="E42" s="669"/>
      <c r="F42" s="669"/>
      <c r="G42" s="669"/>
    </row>
    <row r="43" spans="1:7" x14ac:dyDescent="0.25">
      <c r="A43" s="650" t="s">
        <v>1389</v>
      </c>
      <c r="B43" s="651">
        <f>SUM(B44,B53,B61,B71)</f>
        <v>1500000</v>
      </c>
      <c r="C43" s="651">
        <f t="shared" ref="C43:G43" si="5">SUM(C44,C53,C61,C71)</f>
        <v>0</v>
      </c>
      <c r="D43" s="651">
        <f t="shared" si="5"/>
        <v>1500000</v>
      </c>
      <c r="E43" s="651">
        <f t="shared" si="5"/>
        <v>0</v>
      </c>
      <c r="F43" s="651">
        <f t="shared" si="5"/>
        <v>0</v>
      </c>
      <c r="G43" s="651">
        <f t="shared" si="5"/>
        <v>1500000</v>
      </c>
    </row>
    <row r="44" spans="1:7" x14ac:dyDescent="0.25">
      <c r="A44" s="699" t="s">
        <v>1357</v>
      </c>
      <c r="B44" s="647">
        <f>SUM(B45:B52)</f>
        <v>0</v>
      </c>
      <c r="C44" s="647">
        <f t="shared" ref="C44:G44" si="6">SUM(C45:C52)</f>
        <v>0</v>
      </c>
      <c r="D44" s="647">
        <f t="shared" si="6"/>
        <v>0</v>
      </c>
      <c r="E44" s="647">
        <f t="shared" si="6"/>
        <v>0</v>
      </c>
      <c r="F44" s="647">
        <f t="shared" si="6"/>
        <v>0</v>
      </c>
      <c r="G44" s="647">
        <f t="shared" si="6"/>
        <v>0</v>
      </c>
    </row>
    <row r="45" spans="1:7" x14ac:dyDescent="0.25">
      <c r="A45" s="723" t="s">
        <v>1358</v>
      </c>
      <c r="B45" s="647">
        <v>0</v>
      </c>
      <c r="C45" s="647">
        <v>0</v>
      </c>
      <c r="D45" s="647">
        <v>0</v>
      </c>
      <c r="E45" s="647">
        <v>0</v>
      </c>
      <c r="F45" s="647">
        <v>0</v>
      </c>
      <c r="G45" s="647">
        <v>0</v>
      </c>
    </row>
    <row r="46" spans="1:7" x14ac:dyDescent="0.25">
      <c r="A46" s="723" t="s">
        <v>1359</v>
      </c>
      <c r="B46" s="647">
        <v>0</v>
      </c>
      <c r="C46" s="647">
        <v>0</v>
      </c>
      <c r="D46" s="647">
        <v>0</v>
      </c>
      <c r="E46" s="647">
        <v>0</v>
      </c>
      <c r="F46" s="647">
        <v>0</v>
      </c>
      <c r="G46" s="647">
        <v>0</v>
      </c>
    </row>
    <row r="47" spans="1:7" x14ac:dyDescent="0.25">
      <c r="A47" s="723" t="s">
        <v>1360</v>
      </c>
      <c r="B47" s="647">
        <v>0</v>
      </c>
      <c r="C47" s="647">
        <v>0</v>
      </c>
      <c r="D47" s="647">
        <v>0</v>
      </c>
      <c r="E47" s="647">
        <v>0</v>
      </c>
      <c r="F47" s="647">
        <v>0</v>
      </c>
      <c r="G47" s="647">
        <v>0</v>
      </c>
    </row>
    <row r="48" spans="1:7" x14ac:dyDescent="0.25">
      <c r="A48" s="723" t="s">
        <v>1361</v>
      </c>
      <c r="B48" s="647">
        <v>0</v>
      </c>
      <c r="C48" s="647">
        <v>0</v>
      </c>
      <c r="D48" s="647">
        <v>0</v>
      </c>
      <c r="E48" s="647">
        <v>0</v>
      </c>
      <c r="F48" s="647">
        <v>0</v>
      </c>
      <c r="G48" s="647">
        <v>0</v>
      </c>
    </row>
    <row r="49" spans="1:7" x14ac:dyDescent="0.25">
      <c r="A49" s="723" t="s">
        <v>1362</v>
      </c>
      <c r="B49" s="647">
        <v>0</v>
      </c>
      <c r="C49" s="647">
        <v>0</v>
      </c>
      <c r="D49" s="647">
        <v>0</v>
      </c>
      <c r="E49" s="647">
        <v>0</v>
      </c>
      <c r="F49" s="647">
        <v>0</v>
      </c>
      <c r="G49" s="647">
        <v>0</v>
      </c>
    </row>
    <row r="50" spans="1:7" x14ac:dyDescent="0.25">
      <c r="A50" s="723" t="s">
        <v>1363</v>
      </c>
      <c r="B50" s="647">
        <v>0</v>
      </c>
      <c r="C50" s="647">
        <v>0</v>
      </c>
      <c r="D50" s="647">
        <v>0</v>
      </c>
      <c r="E50" s="647">
        <v>0</v>
      </c>
      <c r="F50" s="647">
        <v>0</v>
      </c>
      <c r="G50" s="647">
        <v>0</v>
      </c>
    </row>
    <row r="51" spans="1:7" x14ac:dyDescent="0.25">
      <c r="A51" s="723" t="s">
        <v>1364</v>
      </c>
      <c r="B51" s="647">
        <v>0</v>
      </c>
      <c r="C51" s="647">
        <v>0</v>
      </c>
      <c r="D51" s="647">
        <v>0</v>
      </c>
      <c r="E51" s="647">
        <v>0</v>
      </c>
      <c r="F51" s="647">
        <v>0</v>
      </c>
      <c r="G51" s="647">
        <v>0</v>
      </c>
    </row>
    <row r="52" spans="1:7" x14ac:dyDescent="0.25">
      <c r="A52" s="723" t="s">
        <v>1365</v>
      </c>
      <c r="B52" s="647">
        <v>0</v>
      </c>
      <c r="C52" s="647">
        <v>0</v>
      </c>
      <c r="D52" s="647">
        <v>0</v>
      </c>
      <c r="E52" s="647">
        <v>0</v>
      </c>
      <c r="F52" s="647">
        <v>0</v>
      </c>
      <c r="G52" s="647">
        <v>0</v>
      </c>
    </row>
    <row r="53" spans="1:7" x14ac:dyDescent="0.25">
      <c r="A53" s="699" t="s">
        <v>1366</v>
      </c>
      <c r="B53" s="647">
        <f>SUM(B54:B60)</f>
        <v>1500000</v>
      </c>
      <c r="C53" s="647">
        <f t="shared" ref="C53:G53" si="7">SUM(C54:C60)</f>
        <v>0</v>
      </c>
      <c r="D53" s="647">
        <f t="shared" si="7"/>
        <v>1500000</v>
      </c>
      <c r="E53" s="647">
        <f t="shared" si="7"/>
        <v>0</v>
      </c>
      <c r="F53" s="647">
        <f t="shared" si="7"/>
        <v>0</v>
      </c>
      <c r="G53" s="647">
        <f t="shared" si="7"/>
        <v>1500000</v>
      </c>
    </row>
    <row r="54" spans="1:7" x14ac:dyDescent="0.25">
      <c r="A54" s="723" t="s">
        <v>1367</v>
      </c>
      <c r="B54" s="647">
        <v>0</v>
      </c>
      <c r="C54" s="647">
        <v>0</v>
      </c>
      <c r="D54" s="647">
        <v>0</v>
      </c>
      <c r="E54" s="647">
        <v>0</v>
      </c>
      <c r="F54" s="647">
        <v>0</v>
      </c>
      <c r="G54" s="647">
        <v>0</v>
      </c>
    </row>
    <row r="55" spans="1:7" x14ac:dyDescent="0.25">
      <c r="A55" s="723" t="s">
        <v>1368</v>
      </c>
      <c r="B55" s="647">
        <v>0</v>
      </c>
      <c r="C55" s="647">
        <v>0</v>
      </c>
      <c r="D55" s="647">
        <v>0</v>
      </c>
      <c r="E55" s="647">
        <v>0</v>
      </c>
      <c r="F55" s="647">
        <v>0</v>
      </c>
      <c r="G55" s="647">
        <v>0</v>
      </c>
    </row>
    <row r="56" spans="1:7" x14ac:dyDescent="0.25">
      <c r="A56" s="723" t="s">
        <v>1369</v>
      </c>
      <c r="B56" s="647">
        <v>0</v>
      </c>
      <c r="C56" s="647">
        <v>0</v>
      </c>
      <c r="D56" s="647">
        <v>0</v>
      </c>
      <c r="E56" s="647">
        <v>0</v>
      </c>
      <c r="F56" s="647">
        <v>0</v>
      </c>
      <c r="G56" s="647">
        <v>0</v>
      </c>
    </row>
    <row r="57" spans="1:7" x14ac:dyDescent="0.25">
      <c r="A57" s="724" t="s">
        <v>1370</v>
      </c>
      <c r="B57" s="647">
        <v>1500000</v>
      </c>
      <c r="C57" s="647">
        <v>0</v>
      </c>
      <c r="D57" s="647">
        <v>1500000</v>
      </c>
      <c r="E57" s="647">
        <v>0</v>
      </c>
      <c r="F57" s="647">
        <v>0</v>
      </c>
      <c r="G57" s="647">
        <v>1500000</v>
      </c>
    </row>
    <row r="58" spans="1:7" x14ac:dyDescent="0.25">
      <c r="A58" s="723" t="s">
        <v>1371</v>
      </c>
      <c r="B58" s="647">
        <v>0</v>
      </c>
      <c r="C58" s="647">
        <v>0</v>
      </c>
      <c r="D58" s="647">
        <v>0</v>
      </c>
      <c r="E58" s="647">
        <v>0</v>
      </c>
      <c r="F58" s="647">
        <v>0</v>
      </c>
      <c r="G58" s="647">
        <v>0</v>
      </c>
    </row>
    <row r="59" spans="1:7" x14ac:dyDescent="0.25">
      <c r="A59" s="723" t="s">
        <v>1372</v>
      </c>
      <c r="B59" s="647">
        <v>0</v>
      </c>
      <c r="C59" s="647">
        <v>0</v>
      </c>
      <c r="D59" s="647">
        <v>0</v>
      </c>
      <c r="E59" s="647">
        <v>0</v>
      </c>
      <c r="F59" s="647">
        <v>0</v>
      </c>
      <c r="G59" s="647">
        <v>0</v>
      </c>
    </row>
    <row r="60" spans="1:7" x14ac:dyDescent="0.25">
      <c r="A60" s="723" t="s">
        <v>1373</v>
      </c>
      <c r="B60" s="647">
        <v>0</v>
      </c>
      <c r="C60" s="647">
        <v>0</v>
      </c>
      <c r="D60" s="647">
        <v>0</v>
      </c>
      <c r="E60" s="647">
        <v>0</v>
      </c>
      <c r="F60" s="647">
        <v>0</v>
      </c>
      <c r="G60" s="647">
        <v>0</v>
      </c>
    </row>
    <row r="61" spans="1:7" x14ac:dyDescent="0.25">
      <c r="A61" s="699" t="s">
        <v>1374</v>
      </c>
      <c r="B61" s="647">
        <f>SUM(B62:B70)</f>
        <v>0</v>
      </c>
      <c r="C61" s="647">
        <f t="shared" ref="C61:G61" si="8">SUM(C62:C70)</f>
        <v>0</v>
      </c>
      <c r="D61" s="647">
        <f t="shared" si="8"/>
        <v>0</v>
      </c>
      <c r="E61" s="647">
        <f t="shared" si="8"/>
        <v>0</v>
      </c>
      <c r="F61" s="647">
        <f t="shared" si="8"/>
        <v>0</v>
      </c>
      <c r="G61" s="647">
        <f t="shared" si="8"/>
        <v>0</v>
      </c>
    </row>
    <row r="62" spans="1:7" x14ac:dyDescent="0.25">
      <c r="A62" s="723" t="s">
        <v>1375</v>
      </c>
      <c r="B62" s="647">
        <v>0</v>
      </c>
      <c r="C62" s="647">
        <v>0</v>
      </c>
      <c r="D62" s="647">
        <v>0</v>
      </c>
      <c r="E62" s="647">
        <v>0</v>
      </c>
      <c r="F62" s="647">
        <v>0</v>
      </c>
      <c r="G62" s="647">
        <v>0</v>
      </c>
    </row>
    <row r="63" spans="1:7" x14ac:dyDescent="0.25">
      <c r="A63" s="723" t="s">
        <v>1376</v>
      </c>
      <c r="B63" s="647">
        <v>0</v>
      </c>
      <c r="C63" s="647">
        <v>0</v>
      </c>
      <c r="D63" s="647">
        <v>0</v>
      </c>
      <c r="E63" s="647">
        <v>0</v>
      </c>
      <c r="F63" s="647">
        <v>0</v>
      </c>
      <c r="G63" s="647">
        <v>0</v>
      </c>
    </row>
    <row r="64" spans="1:7" x14ac:dyDescent="0.25">
      <c r="A64" s="723" t="s">
        <v>1377</v>
      </c>
      <c r="B64" s="647">
        <v>0</v>
      </c>
      <c r="C64" s="647">
        <v>0</v>
      </c>
      <c r="D64" s="647">
        <v>0</v>
      </c>
      <c r="E64" s="647">
        <v>0</v>
      </c>
      <c r="F64" s="647">
        <v>0</v>
      </c>
      <c r="G64" s="647">
        <v>0</v>
      </c>
    </row>
    <row r="65" spans="1:7" x14ac:dyDescent="0.25">
      <c r="A65" s="723" t="s">
        <v>1378</v>
      </c>
      <c r="B65" s="647">
        <v>0</v>
      </c>
      <c r="C65" s="647">
        <v>0</v>
      </c>
      <c r="D65" s="647">
        <v>0</v>
      </c>
      <c r="E65" s="647">
        <v>0</v>
      </c>
      <c r="F65" s="647">
        <v>0</v>
      </c>
      <c r="G65" s="647">
        <v>0</v>
      </c>
    </row>
    <row r="66" spans="1:7" x14ac:dyDescent="0.25">
      <c r="A66" s="723" t="s">
        <v>1379</v>
      </c>
      <c r="B66" s="647">
        <v>0</v>
      </c>
      <c r="C66" s="647">
        <v>0</v>
      </c>
      <c r="D66" s="647">
        <v>0</v>
      </c>
      <c r="E66" s="647">
        <v>0</v>
      </c>
      <c r="F66" s="647">
        <v>0</v>
      </c>
      <c r="G66" s="647">
        <v>0</v>
      </c>
    </row>
    <row r="67" spans="1:7" x14ac:dyDescent="0.25">
      <c r="A67" s="723" t="s">
        <v>1380</v>
      </c>
      <c r="B67" s="647">
        <v>0</v>
      </c>
      <c r="C67" s="647">
        <v>0</v>
      </c>
      <c r="D67" s="647">
        <v>0</v>
      </c>
      <c r="E67" s="647">
        <v>0</v>
      </c>
      <c r="F67" s="647">
        <v>0</v>
      </c>
      <c r="G67" s="647">
        <v>0</v>
      </c>
    </row>
    <row r="68" spans="1:7" x14ac:dyDescent="0.25">
      <c r="A68" s="723" t="s">
        <v>1381</v>
      </c>
      <c r="B68" s="647">
        <v>0</v>
      </c>
      <c r="C68" s="647">
        <v>0</v>
      </c>
      <c r="D68" s="647">
        <v>0</v>
      </c>
      <c r="E68" s="647">
        <v>0</v>
      </c>
      <c r="F68" s="647">
        <v>0</v>
      </c>
      <c r="G68" s="647">
        <v>0</v>
      </c>
    </row>
    <row r="69" spans="1:7" x14ac:dyDescent="0.25">
      <c r="A69" s="723" t="s">
        <v>1382</v>
      </c>
      <c r="B69" s="647">
        <v>0</v>
      </c>
      <c r="C69" s="647">
        <v>0</v>
      </c>
      <c r="D69" s="647">
        <v>0</v>
      </c>
      <c r="E69" s="647">
        <v>0</v>
      </c>
      <c r="F69" s="647">
        <v>0</v>
      </c>
      <c r="G69" s="647">
        <v>0</v>
      </c>
    </row>
    <row r="70" spans="1:7" x14ac:dyDescent="0.25">
      <c r="A70" s="723" t="s">
        <v>1383</v>
      </c>
      <c r="B70" s="647">
        <v>0</v>
      </c>
      <c r="C70" s="647">
        <v>0</v>
      </c>
      <c r="D70" s="647">
        <v>0</v>
      </c>
      <c r="E70" s="647">
        <v>0</v>
      </c>
      <c r="F70" s="647">
        <v>0</v>
      </c>
      <c r="G70" s="647">
        <v>0</v>
      </c>
    </row>
    <row r="71" spans="1:7" x14ac:dyDescent="0.25">
      <c r="A71" s="740" t="s">
        <v>1384</v>
      </c>
      <c r="B71" s="647">
        <f>SUM(B72:B75)</f>
        <v>0</v>
      </c>
      <c r="C71" s="647">
        <f t="shared" ref="C71:G71" si="9">SUM(C72:C75)</f>
        <v>0</v>
      </c>
      <c r="D71" s="647">
        <f t="shared" si="9"/>
        <v>0</v>
      </c>
      <c r="E71" s="647">
        <f t="shared" si="9"/>
        <v>0</v>
      </c>
      <c r="F71" s="647">
        <f t="shared" si="9"/>
        <v>0</v>
      </c>
      <c r="G71" s="647">
        <f t="shared" si="9"/>
        <v>0</v>
      </c>
    </row>
    <row r="72" spans="1:7" x14ac:dyDescent="0.25">
      <c r="A72" s="723" t="s">
        <v>1385</v>
      </c>
      <c r="B72" s="647">
        <v>0</v>
      </c>
      <c r="C72" s="647">
        <v>0</v>
      </c>
      <c r="D72" s="647">
        <v>0</v>
      </c>
      <c r="E72" s="647">
        <v>0</v>
      </c>
      <c r="F72" s="647">
        <v>0</v>
      </c>
      <c r="G72" s="647">
        <v>0</v>
      </c>
    </row>
    <row r="73" spans="1:7" ht="30" x14ac:dyDescent="0.25">
      <c r="A73" s="723" t="s">
        <v>1386</v>
      </c>
      <c r="B73" s="647">
        <v>0</v>
      </c>
      <c r="C73" s="647">
        <v>0</v>
      </c>
      <c r="D73" s="647">
        <v>0</v>
      </c>
      <c r="E73" s="647">
        <v>0</v>
      </c>
      <c r="F73" s="647">
        <v>0</v>
      </c>
      <c r="G73" s="647">
        <v>0</v>
      </c>
    </row>
    <row r="74" spans="1:7" x14ac:dyDescent="0.25">
      <c r="A74" s="723" t="s">
        <v>1387</v>
      </c>
      <c r="B74" s="647">
        <v>0</v>
      </c>
      <c r="C74" s="647">
        <v>0</v>
      </c>
      <c r="D74" s="647">
        <v>0</v>
      </c>
      <c r="E74" s="647">
        <v>0</v>
      </c>
      <c r="F74" s="647">
        <v>0</v>
      </c>
      <c r="G74" s="647">
        <v>0</v>
      </c>
    </row>
    <row r="75" spans="1:7" x14ac:dyDescent="0.25">
      <c r="A75" s="723" t="s">
        <v>1388</v>
      </c>
      <c r="B75" s="647">
        <v>0</v>
      </c>
      <c r="C75" s="647">
        <v>0</v>
      </c>
      <c r="D75" s="647">
        <v>0</v>
      </c>
      <c r="E75" s="647">
        <v>0</v>
      </c>
      <c r="F75" s="647">
        <v>0</v>
      </c>
      <c r="G75" s="647">
        <v>0</v>
      </c>
    </row>
    <row r="76" spans="1:7" x14ac:dyDescent="0.25">
      <c r="A76" s="645"/>
      <c r="B76" s="649"/>
      <c r="C76" s="649"/>
      <c r="D76" s="649"/>
      <c r="E76" s="649"/>
      <c r="F76" s="649"/>
      <c r="G76" s="649"/>
    </row>
    <row r="77" spans="1:7" x14ac:dyDescent="0.25">
      <c r="A77" s="650" t="s">
        <v>1346</v>
      </c>
      <c r="B77" s="651">
        <f>B43+B9</f>
        <v>21651494.140000001</v>
      </c>
      <c r="C77" s="651">
        <f t="shared" ref="C77:G77" si="10">C43+C9</f>
        <v>0</v>
      </c>
      <c r="D77" s="651">
        <f t="shared" si="10"/>
        <v>21651494.140000001</v>
      </c>
      <c r="E77" s="651">
        <f t="shared" si="10"/>
        <v>11954140.459999999</v>
      </c>
      <c r="F77" s="651">
        <f t="shared" si="10"/>
        <v>11954140.459999999</v>
      </c>
      <c r="G77" s="651">
        <f t="shared" si="10"/>
        <v>9697353.6800000016</v>
      </c>
    </row>
    <row r="78" spans="1:7" x14ac:dyDescent="0.25">
      <c r="A78" s="657"/>
      <c r="B78" s="717"/>
      <c r="C78" s="717"/>
      <c r="D78" s="717"/>
      <c r="E78" s="717"/>
      <c r="F78" s="717"/>
      <c r="G78" s="717"/>
    </row>
    <row r="80" spans="1:7" x14ac:dyDescent="0.25">
      <c r="A80" s="637" t="s">
        <v>1098</v>
      </c>
    </row>
    <row r="91" spans="2:2" x14ac:dyDescent="0.25">
      <c r="B91" s="74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2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4" orientation="portrait" horizontalDpi="1200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outlinePr summaryBelow="0"/>
  </sheetPr>
  <dimension ref="A1:G36"/>
  <sheetViews>
    <sheetView showGridLines="0" topLeftCell="A26" zoomScale="75" zoomScaleNormal="75" workbookViewId="0">
      <selection activeCell="A36" sqref="A36"/>
    </sheetView>
  </sheetViews>
  <sheetFormatPr baseColWidth="10" defaultColWidth="12.83203125" defaultRowHeight="15" x14ac:dyDescent="0.25"/>
  <cols>
    <col min="1" max="1" width="80.33203125" style="637" bestFit="1" customWidth="1"/>
    <col min="2" max="2" width="25.5" style="637" bestFit="1" customWidth="1"/>
    <col min="3" max="3" width="23.1640625" style="637" customWidth="1"/>
    <col min="4" max="4" width="24.33203125" style="637" bestFit="1" customWidth="1"/>
    <col min="5" max="6" width="26" style="637" bestFit="1" customWidth="1"/>
    <col min="7" max="7" width="22.83203125" style="637" bestFit="1" customWidth="1"/>
    <col min="8" max="16384" width="12.83203125" style="637"/>
  </cols>
  <sheetData>
    <row r="1" spans="1:7" ht="40.9" customHeight="1" x14ac:dyDescent="0.25">
      <c r="A1" s="1021" t="s">
        <v>1390</v>
      </c>
      <c r="B1" s="1003"/>
      <c r="C1" s="1003"/>
      <c r="D1" s="1003"/>
      <c r="E1" s="1003"/>
      <c r="F1" s="1003"/>
      <c r="G1" s="1004"/>
    </row>
    <row r="2" spans="1:7" x14ac:dyDescent="0.25">
      <c r="A2" s="688" t="str">
        <f>'[10]Formato 1'!A2</f>
        <v>FIDEICOMISO DE ADMINISTRACIÓN E INVERSIÓN PARA LA REALIZACIÓN DE ACTIVIDADES DE RESCATE Y CONSERVACIÓN DE SITIOS ARQUEOLÓGICOS EN EL ESTADO DE GUANAJUATO (FIARCA)</v>
      </c>
      <c r="B2" s="689"/>
      <c r="C2" s="689"/>
      <c r="D2" s="689"/>
      <c r="E2" s="689"/>
      <c r="F2" s="689"/>
      <c r="G2" s="690"/>
    </row>
    <row r="3" spans="1:7" x14ac:dyDescent="0.25">
      <c r="A3" s="691" t="s">
        <v>1266</v>
      </c>
      <c r="B3" s="692"/>
      <c r="C3" s="692"/>
      <c r="D3" s="692"/>
      <c r="E3" s="692"/>
      <c r="F3" s="692"/>
      <c r="G3" s="693"/>
    </row>
    <row r="4" spans="1:7" x14ac:dyDescent="0.25">
      <c r="A4" s="691" t="s">
        <v>1391</v>
      </c>
      <c r="B4" s="692"/>
      <c r="C4" s="692"/>
      <c r="D4" s="692"/>
      <c r="E4" s="692"/>
      <c r="F4" s="692"/>
      <c r="G4" s="693"/>
    </row>
    <row r="5" spans="1:7" x14ac:dyDescent="0.25">
      <c r="A5" s="691" t="str">
        <f>'[10]Formato 3'!A4</f>
        <v>Del 1 de enero al 31 de diciembre de 2025</v>
      </c>
      <c r="B5" s="692"/>
      <c r="C5" s="692"/>
      <c r="D5" s="692"/>
      <c r="E5" s="692"/>
      <c r="F5" s="692"/>
      <c r="G5" s="693"/>
    </row>
    <row r="6" spans="1:7" x14ac:dyDescent="0.25">
      <c r="A6" s="694" t="s">
        <v>986</v>
      </c>
      <c r="B6" s="695"/>
      <c r="C6" s="695"/>
      <c r="D6" s="695"/>
      <c r="E6" s="695"/>
      <c r="F6" s="695"/>
      <c r="G6" s="696"/>
    </row>
    <row r="7" spans="1:7" x14ac:dyDescent="0.25">
      <c r="A7" s="1018" t="s">
        <v>103</v>
      </c>
      <c r="B7" s="1022" t="s">
        <v>143</v>
      </c>
      <c r="C7" s="1022"/>
      <c r="D7" s="1022"/>
      <c r="E7" s="1022"/>
      <c r="F7" s="1022"/>
      <c r="G7" s="1022" t="s">
        <v>144</v>
      </c>
    </row>
    <row r="8" spans="1:7" ht="30" x14ac:dyDescent="0.25">
      <c r="A8" s="1019"/>
      <c r="B8" s="661" t="s">
        <v>145</v>
      </c>
      <c r="C8" s="742" t="s">
        <v>1355</v>
      </c>
      <c r="D8" s="742" t="s">
        <v>136</v>
      </c>
      <c r="E8" s="742" t="s">
        <v>137</v>
      </c>
      <c r="F8" s="742" t="s">
        <v>147</v>
      </c>
      <c r="G8" s="1028"/>
    </row>
    <row r="9" spans="1:7" ht="15.75" customHeight="1" x14ac:dyDescent="0.25">
      <c r="A9" s="719" t="s">
        <v>1392</v>
      </c>
      <c r="B9" s="743">
        <f>SUM(B10,B11,B12,B15,B16,B19)</f>
        <v>0</v>
      </c>
      <c r="C9" s="743">
        <f t="shared" ref="C9:G9" si="0">SUM(C10,C11,C12,C15,C16,C19)</f>
        <v>0</v>
      </c>
      <c r="D9" s="743">
        <f t="shared" si="0"/>
        <v>0</v>
      </c>
      <c r="E9" s="743">
        <f t="shared" si="0"/>
        <v>0</v>
      </c>
      <c r="F9" s="743">
        <f t="shared" si="0"/>
        <v>0</v>
      </c>
      <c r="G9" s="743">
        <f t="shared" si="0"/>
        <v>0</v>
      </c>
    </row>
    <row r="10" spans="1:7" x14ac:dyDescent="0.25">
      <c r="A10" s="699" t="s">
        <v>1393</v>
      </c>
      <c r="B10" s="730">
        <v>0</v>
      </c>
      <c r="C10" s="730">
        <v>0</v>
      </c>
      <c r="D10" s="730">
        <v>0</v>
      </c>
      <c r="E10" s="730">
        <v>0</v>
      </c>
      <c r="F10" s="730">
        <v>0</v>
      </c>
      <c r="G10" s="744">
        <f>D10-E10</f>
        <v>0</v>
      </c>
    </row>
    <row r="11" spans="1:7" ht="15.75" customHeight="1" x14ac:dyDescent="0.25">
      <c r="A11" s="699" t="s">
        <v>1394</v>
      </c>
      <c r="B11" s="744">
        <v>0</v>
      </c>
      <c r="C11" s="744">
        <v>0</v>
      </c>
      <c r="D11" s="744">
        <v>0</v>
      </c>
      <c r="E11" s="744">
        <v>0</v>
      </c>
      <c r="F11" s="744">
        <v>0</v>
      </c>
      <c r="G11" s="744">
        <f t="shared" ref="G11:G19" si="1">D11-E11</f>
        <v>0</v>
      </c>
    </row>
    <row r="12" spans="1:7" x14ac:dyDescent="0.25">
      <c r="A12" s="699" t="s">
        <v>1395</v>
      </c>
      <c r="B12" s="744">
        <f>B13+B14</f>
        <v>0</v>
      </c>
      <c r="C12" s="744">
        <f t="shared" ref="C12:G12" si="2">C13+C14</f>
        <v>0</v>
      </c>
      <c r="D12" s="744">
        <f t="shared" si="2"/>
        <v>0</v>
      </c>
      <c r="E12" s="744">
        <f t="shared" si="2"/>
        <v>0</v>
      </c>
      <c r="F12" s="744">
        <f t="shared" si="2"/>
        <v>0</v>
      </c>
      <c r="G12" s="744">
        <f t="shared" si="2"/>
        <v>0</v>
      </c>
    </row>
    <row r="13" spans="1:7" x14ac:dyDescent="0.25">
      <c r="A13" s="722" t="s">
        <v>1396</v>
      </c>
      <c r="B13" s="744">
        <v>0</v>
      </c>
      <c r="C13" s="744">
        <v>0</v>
      </c>
      <c r="D13" s="744">
        <v>0</v>
      </c>
      <c r="E13" s="744">
        <v>0</v>
      </c>
      <c r="F13" s="744">
        <v>0</v>
      </c>
      <c r="G13" s="744">
        <f t="shared" si="1"/>
        <v>0</v>
      </c>
    </row>
    <row r="14" spans="1:7" x14ac:dyDescent="0.25">
      <c r="A14" s="722" t="s">
        <v>1397</v>
      </c>
      <c r="B14" s="744">
        <v>0</v>
      </c>
      <c r="C14" s="744">
        <v>0</v>
      </c>
      <c r="D14" s="744">
        <v>0</v>
      </c>
      <c r="E14" s="744">
        <v>0</v>
      </c>
      <c r="F14" s="744">
        <v>0</v>
      </c>
      <c r="G14" s="744">
        <f t="shared" si="1"/>
        <v>0</v>
      </c>
    </row>
    <row r="15" spans="1:7" x14ac:dyDescent="0.25">
      <c r="A15" s="699" t="s">
        <v>1398</v>
      </c>
      <c r="B15" s="744">
        <v>0</v>
      </c>
      <c r="C15" s="744">
        <v>0</v>
      </c>
      <c r="D15" s="744">
        <v>0</v>
      </c>
      <c r="E15" s="744">
        <v>0</v>
      </c>
      <c r="F15" s="744">
        <v>0</v>
      </c>
      <c r="G15" s="744">
        <f t="shared" si="1"/>
        <v>0</v>
      </c>
    </row>
    <row r="16" spans="1:7" ht="30" x14ac:dyDescent="0.25">
      <c r="A16" s="740" t="s">
        <v>1399</v>
      </c>
      <c r="B16" s="744">
        <f>B17+B18</f>
        <v>0</v>
      </c>
      <c r="C16" s="744">
        <f t="shared" ref="C16:G16" si="3">C17+C18</f>
        <v>0</v>
      </c>
      <c r="D16" s="744">
        <f t="shared" si="3"/>
        <v>0</v>
      </c>
      <c r="E16" s="744">
        <f t="shared" si="3"/>
        <v>0</v>
      </c>
      <c r="F16" s="744">
        <f t="shared" si="3"/>
        <v>0</v>
      </c>
      <c r="G16" s="744">
        <f t="shared" si="3"/>
        <v>0</v>
      </c>
    </row>
    <row r="17" spans="1:7" x14ac:dyDescent="0.25">
      <c r="A17" s="722" t="s">
        <v>1400</v>
      </c>
      <c r="B17" s="744">
        <v>0</v>
      </c>
      <c r="C17" s="744">
        <v>0</v>
      </c>
      <c r="D17" s="744">
        <v>0</v>
      </c>
      <c r="E17" s="744">
        <v>0</v>
      </c>
      <c r="F17" s="744">
        <v>0</v>
      </c>
      <c r="G17" s="744">
        <f t="shared" si="1"/>
        <v>0</v>
      </c>
    </row>
    <row r="18" spans="1:7" x14ac:dyDescent="0.25">
      <c r="A18" s="722" t="s">
        <v>1401</v>
      </c>
      <c r="B18" s="744">
        <v>0</v>
      </c>
      <c r="C18" s="744">
        <v>0</v>
      </c>
      <c r="D18" s="744">
        <v>0</v>
      </c>
      <c r="E18" s="744">
        <v>0</v>
      </c>
      <c r="F18" s="744">
        <v>0</v>
      </c>
      <c r="G18" s="744">
        <f t="shared" si="1"/>
        <v>0</v>
      </c>
    </row>
    <row r="19" spans="1:7" x14ac:dyDescent="0.25">
      <c r="A19" s="699" t="s">
        <v>1402</v>
      </c>
      <c r="B19" s="744">
        <v>0</v>
      </c>
      <c r="C19" s="744">
        <v>0</v>
      </c>
      <c r="D19" s="744">
        <v>0</v>
      </c>
      <c r="E19" s="744">
        <v>0</v>
      </c>
      <c r="F19" s="744">
        <v>0</v>
      </c>
      <c r="G19" s="744">
        <f t="shared" si="1"/>
        <v>0</v>
      </c>
    </row>
    <row r="20" spans="1:7" ht="23.25" x14ac:dyDescent="0.25">
      <c r="A20" s="645"/>
      <c r="B20" s="745"/>
      <c r="C20" s="745"/>
      <c r="D20" s="746" t="s">
        <v>903</v>
      </c>
      <c r="E20" s="745"/>
      <c r="F20" s="745"/>
      <c r="G20" s="745"/>
    </row>
    <row r="21" spans="1:7" x14ac:dyDescent="0.25">
      <c r="A21" s="733" t="s">
        <v>1403</v>
      </c>
      <c r="B21" s="743">
        <f>SUM(B22,B23,B24,B27,B28,B31)</f>
        <v>0</v>
      </c>
      <c r="C21" s="743">
        <f t="shared" ref="C21:F21" si="4">SUM(C22,C23,C24,C27,C28,C31)</f>
        <v>0</v>
      </c>
      <c r="D21" s="743">
        <f t="shared" si="4"/>
        <v>0</v>
      </c>
      <c r="E21" s="743">
        <f t="shared" si="4"/>
        <v>0</v>
      </c>
      <c r="F21" s="743">
        <f t="shared" si="4"/>
        <v>0</v>
      </c>
      <c r="G21" s="743">
        <f>SUM(G22,G23,G24,G27,G28,G31)</f>
        <v>0</v>
      </c>
    </row>
    <row r="22" spans="1:7" x14ac:dyDescent="0.25">
      <c r="A22" s="699" t="s">
        <v>1393</v>
      </c>
      <c r="B22" s="730">
        <v>0</v>
      </c>
      <c r="C22" s="730">
        <v>0</v>
      </c>
      <c r="D22" s="730">
        <v>0</v>
      </c>
      <c r="E22" s="730">
        <v>0</v>
      </c>
      <c r="F22" s="730">
        <v>0</v>
      </c>
      <c r="G22" s="744">
        <f t="shared" ref="G22:G31" si="5">D22-E22</f>
        <v>0</v>
      </c>
    </row>
    <row r="23" spans="1:7" x14ac:dyDescent="0.25">
      <c r="A23" s="699" t="s">
        <v>1394</v>
      </c>
      <c r="B23" s="744">
        <v>0</v>
      </c>
      <c r="C23" s="744">
        <v>0</v>
      </c>
      <c r="D23" s="744">
        <v>0</v>
      </c>
      <c r="E23" s="744">
        <v>0</v>
      </c>
      <c r="F23" s="744">
        <v>0</v>
      </c>
      <c r="G23" s="744">
        <f t="shared" si="5"/>
        <v>0</v>
      </c>
    </row>
    <row r="24" spans="1:7" x14ac:dyDescent="0.25">
      <c r="A24" s="699" t="s">
        <v>1395</v>
      </c>
      <c r="B24" s="744">
        <f t="shared" ref="B24:G24" si="6">B25+B26</f>
        <v>0</v>
      </c>
      <c r="C24" s="744">
        <f t="shared" si="6"/>
        <v>0</v>
      </c>
      <c r="D24" s="744">
        <f t="shared" si="6"/>
        <v>0</v>
      </c>
      <c r="E24" s="744">
        <f t="shared" si="6"/>
        <v>0</v>
      </c>
      <c r="F24" s="744">
        <f t="shared" si="6"/>
        <v>0</v>
      </c>
      <c r="G24" s="744">
        <f t="shared" si="6"/>
        <v>0</v>
      </c>
    </row>
    <row r="25" spans="1:7" x14ac:dyDescent="0.25">
      <c r="A25" s="722" t="s">
        <v>1396</v>
      </c>
      <c r="B25" s="744">
        <v>0</v>
      </c>
      <c r="C25" s="744">
        <v>0</v>
      </c>
      <c r="D25" s="744">
        <v>0</v>
      </c>
      <c r="E25" s="744">
        <v>0</v>
      </c>
      <c r="F25" s="744">
        <v>0</v>
      </c>
      <c r="G25" s="744">
        <f t="shared" si="5"/>
        <v>0</v>
      </c>
    </row>
    <row r="26" spans="1:7" x14ac:dyDescent="0.25">
      <c r="A26" s="722" t="s">
        <v>1397</v>
      </c>
      <c r="B26" s="744">
        <v>0</v>
      </c>
      <c r="C26" s="744">
        <v>0</v>
      </c>
      <c r="D26" s="744">
        <v>0</v>
      </c>
      <c r="E26" s="744">
        <v>0</v>
      </c>
      <c r="F26" s="744">
        <v>0</v>
      </c>
      <c r="G26" s="744">
        <f t="shared" si="5"/>
        <v>0</v>
      </c>
    </row>
    <row r="27" spans="1:7" x14ac:dyDescent="0.25">
      <c r="A27" s="699" t="s">
        <v>1398</v>
      </c>
      <c r="B27" s="744">
        <v>0</v>
      </c>
      <c r="C27" s="744">
        <v>0</v>
      </c>
      <c r="D27" s="744">
        <v>0</v>
      </c>
      <c r="E27" s="744">
        <v>0</v>
      </c>
      <c r="F27" s="744">
        <v>0</v>
      </c>
      <c r="G27" s="744">
        <f t="shared" si="5"/>
        <v>0</v>
      </c>
    </row>
    <row r="28" spans="1:7" ht="30" x14ac:dyDescent="0.25">
      <c r="A28" s="740" t="s">
        <v>1399</v>
      </c>
      <c r="B28" s="744">
        <f t="shared" ref="B28:G28" si="7">B29+B30</f>
        <v>0</v>
      </c>
      <c r="C28" s="744">
        <f t="shared" si="7"/>
        <v>0</v>
      </c>
      <c r="D28" s="744">
        <f t="shared" si="7"/>
        <v>0</v>
      </c>
      <c r="E28" s="744">
        <f t="shared" si="7"/>
        <v>0</v>
      </c>
      <c r="F28" s="744">
        <f t="shared" si="7"/>
        <v>0</v>
      </c>
      <c r="G28" s="744">
        <f t="shared" si="7"/>
        <v>0</v>
      </c>
    </row>
    <row r="29" spans="1:7" x14ac:dyDescent="0.25">
      <c r="A29" s="722" t="s">
        <v>1400</v>
      </c>
      <c r="B29" s="744">
        <v>0</v>
      </c>
      <c r="C29" s="744">
        <v>0</v>
      </c>
      <c r="D29" s="744">
        <v>0</v>
      </c>
      <c r="E29" s="744">
        <v>0</v>
      </c>
      <c r="F29" s="744">
        <v>0</v>
      </c>
      <c r="G29" s="744">
        <f t="shared" si="5"/>
        <v>0</v>
      </c>
    </row>
    <row r="30" spans="1:7" x14ac:dyDescent="0.25">
      <c r="A30" s="722" t="s">
        <v>1401</v>
      </c>
      <c r="B30" s="744">
        <v>0</v>
      </c>
      <c r="C30" s="744">
        <v>0</v>
      </c>
      <c r="D30" s="744">
        <v>0</v>
      </c>
      <c r="E30" s="744">
        <v>0</v>
      </c>
      <c r="F30" s="744">
        <v>0</v>
      </c>
      <c r="G30" s="744">
        <f t="shared" si="5"/>
        <v>0</v>
      </c>
    </row>
    <row r="31" spans="1:7" x14ac:dyDescent="0.25">
      <c r="A31" s="699" t="s">
        <v>1402</v>
      </c>
      <c r="B31" s="744">
        <v>0</v>
      </c>
      <c r="C31" s="744">
        <v>0</v>
      </c>
      <c r="D31" s="744">
        <v>0</v>
      </c>
      <c r="E31" s="744">
        <v>0</v>
      </c>
      <c r="F31" s="744">
        <v>0</v>
      </c>
      <c r="G31" s="744">
        <f t="shared" si="5"/>
        <v>0</v>
      </c>
    </row>
    <row r="32" spans="1:7" x14ac:dyDescent="0.25">
      <c r="A32" s="645"/>
      <c r="B32" s="745"/>
      <c r="C32" s="745"/>
      <c r="D32" s="745"/>
      <c r="E32" s="745"/>
      <c r="F32" s="745"/>
      <c r="G32" s="745"/>
    </row>
    <row r="33" spans="1:7" ht="14.45" customHeight="1" x14ac:dyDescent="0.25">
      <c r="A33" s="650" t="s">
        <v>1404</v>
      </c>
      <c r="B33" s="743">
        <f>B21+B9</f>
        <v>0</v>
      </c>
      <c r="C33" s="743">
        <f t="shared" ref="C33:G33" si="8">C21+C9</f>
        <v>0</v>
      </c>
      <c r="D33" s="743">
        <f t="shared" si="8"/>
        <v>0</v>
      </c>
      <c r="E33" s="743">
        <f t="shared" si="8"/>
        <v>0</v>
      </c>
      <c r="F33" s="743">
        <f t="shared" si="8"/>
        <v>0</v>
      </c>
      <c r="G33" s="743">
        <f t="shared" si="8"/>
        <v>0</v>
      </c>
    </row>
    <row r="34" spans="1:7" ht="14.45" customHeight="1" x14ac:dyDescent="0.25">
      <c r="A34" s="657"/>
      <c r="B34" s="747"/>
      <c r="C34" s="747"/>
      <c r="D34" s="747"/>
      <c r="E34" s="747"/>
      <c r="F34" s="747"/>
      <c r="G34" s="747"/>
    </row>
    <row r="36" spans="1:7" x14ac:dyDescent="0.25">
      <c r="A36" s="637" t="s">
        <v>1098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C21 E11:F21 D11:D19 D21" xr:uid="{00000000-0002-0000-2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50" orientation="portrait" horizontalDpi="1200" verticalDpi="12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70"/>
  <sheetViews>
    <sheetView showGridLines="0" zoomScale="90" zoomScaleNormal="90" workbookViewId="0">
      <pane ySplit="4" topLeftCell="A52" activePane="bottomLeft" state="frozen"/>
      <selection pane="bottomLeft" activeCell="A70" sqref="A70"/>
    </sheetView>
  </sheetViews>
  <sheetFormatPr baseColWidth="10" defaultColWidth="12.6640625" defaultRowHeight="11.25" x14ac:dyDescent="0.2"/>
  <cols>
    <col min="1" max="1" width="58.33203125" style="752" customWidth="1"/>
    <col min="2" max="2" width="3.5" style="752" customWidth="1"/>
    <col min="3" max="3" width="24.83203125" style="752" customWidth="1"/>
    <col min="4" max="4" width="3" style="752" customWidth="1"/>
    <col min="5" max="5" width="21.33203125" style="788" bestFit="1" customWidth="1"/>
    <col min="6" max="6" width="18.1640625" style="752" customWidth="1"/>
    <col min="7" max="7" width="22.33203125" style="752" customWidth="1"/>
    <col min="8" max="8" width="28.83203125" style="752" customWidth="1"/>
    <col min="9" max="9" width="25.83203125" style="752" customWidth="1"/>
    <col min="10" max="16384" width="12.6640625" style="752"/>
  </cols>
  <sheetData>
    <row r="1" spans="1:9" ht="45" customHeight="1" x14ac:dyDescent="0.2">
      <c r="A1" s="748" t="s">
        <v>1405</v>
      </c>
      <c r="B1" s="749"/>
      <c r="C1" s="749"/>
      <c r="D1" s="749"/>
      <c r="E1" s="750"/>
      <c r="F1" s="749"/>
      <c r="G1" s="749"/>
      <c r="H1" s="749"/>
      <c r="I1" s="751"/>
    </row>
    <row r="2" spans="1:9" x14ac:dyDescent="0.2">
      <c r="A2" s="753"/>
      <c r="B2" s="754" t="s">
        <v>1406</v>
      </c>
      <c r="C2" s="749"/>
      <c r="D2" s="749"/>
      <c r="E2" s="755"/>
      <c r="F2" s="748" t="s">
        <v>1407</v>
      </c>
      <c r="G2" s="751"/>
      <c r="H2" s="756"/>
      <c r="I2" s="756"/>
    </row>
    <row r="3" spans="1:9" x14ac:dyDescent="0.2">
      <c r="A3" s="757"/>
      <c r="B3" s="1031" t="s">
        <v>1408</v>
      </c>
      <c r="C3" s="1032"/>
      <c r="D3" s="1032"/>
      <c r="E3" s="1033"/>
      <c r="F3" s="1031"/>
      <c r="G3" s="1033"/>
      <c r="H3" s="758"/>
      <c r="I3" s="759"/>
    </row>
    <row r="4" spans="1:9" ht="33.75" customHeight="1" x14ac:dyDescent="0.2">
      <c r="A4" s="760" t="s">
        <v>1409</v>
      </c>
      <c r="B4" s="761"/>
      <c r="C4" s="762" t="s">
        <v>1410</v>
      </c>
      <c r="D4" s="761"/>
      <c r="E4" s="763" t="s">
        <v>1411</v>
      </c>
      <c r="F4" s="761" t="s">
        <v>1412</v>
      </c>
      <c r="G4" s="761" t="s">
        <v>1413</v>
      </c>
      <c r="H4" s="764" t="s">
        <v>1414</v>
      </c>
      <c r="I4" s="765" t="s">
        <v>1415</v>
      </c>
    </row>
    <row r="5" spans="1:9" ht="15" customHeight="1" x14ac:dyDescent="0.2">
      <c r="A5" s="1034" t="s">
        <v>1416</v>
      </c>
      <c r="B5" s="1034"/>
      <c r="C5" s="1034"/>
      <c r="D5" s="1034"/>
      <c r="E5" s="1034"/>
      <c r="F5" s="1034"/>
      <c r="G5" s="1034"/>
      <c r="H5" s="1034"/>
      <c r="I5" s="1035"/>
    </row>
    <row r="6" spans="1:9" ht="15" customHeight="1" x14ac:dyDescent="0.2">
      <c r="A6" s="1036" t="s">
        <v>1417</v>
      </c>
      <c r="B6" s="1036"/>
      <c r="C6" s="1036"/>
      <c r="D6" s="1036"/>
      <c r="E6" s="1036"/>
      <c r="F6" s="1036"/>
      <c r="G6" s="1036"/>
      <c r="H6" s="1036"/>
      <c r="I6" s="1037"/>
    </row>
    <row r="7" spans="1:9" ht="15" customHeight="1" x14ac:dyDescent="0.2">
      <c r="A7" s="1029" t="s">
        <v>1418</v>
      </c>
      <c r="B7" s="1029"/>
      <c r="C7" s="1029"/>
      <c r="D7" s="1029"/>
      <c r="E7" s="1029"/>
      <c r="F7" s="1029"/>
      <c r="G7" s="1029"/>
      <c r="H7" s="1029"/>
      <c r="I7" s="1030"/>
    </row>
    <row r="8" spans="1:9" ht="29.25" x14ac:dyDescent="0.2">
      <c r="A8" s="766" t="s">
        <v>1419</v>
      </c>
      <c r="B8" s="767"/>
      <c r="C8" s="768" t="s">
        <v>1420</v>
      </c>
      <c r="D8" s="767"/>
      <c r="E8" s="769">
        <v>12470500</v>
      </c>
      <c r="F8" s="770"/>
      <c r="G8" s="771" t="s">
        <v>1421</v>
      </c>
      <c r="H8" s="771" t="s">
        <v>1422</v>
      </c>
      <c r="I8" s="767"/>
    </row>
    <row r="9" spans="1:9" ht="24.95" customHeight="1" x14ac:dyDescent="0.2">
      <c r="A9" s="766" t="s">
        <v>1423</v>
      </c>
      <c r="B9" s="767"/>
      <c r="C9" s="768" t="s">
        <v>1424</v>
      </c>
      <c r="D9" s="767"/>
      <c r="E9" s="769">
        <v>12470500</v>
      </c>
      <c r="F9" s="770"/>
      <c r="G9" s="771" t="s">
        <v>1421</v>
      </c>
      <c r="H9" s="771" t="s">
        <v>1422</v>
      </c>
      <c r="I9" s="767"/>
    </row>
    <row r="10" spans="1:9" ht="17.45" customHeight="1" x14ac:dyDescent="0.2">
      <c r="A10" s="766" t="s">
        <v>1425</v>
      </c>
      <c r="B10" s="767"/>
      <c r="C10" s="768" t="s">
        <v>1426</v>
      </c>
      <c r="D10" s="767"/>
      <c r="E10" s="769">
        <v>1321639.96</v>
      </c>
      <c r="F10" s="770"/>
      <c r="G10" s="771" t="s">
        <v>1421</v>
      </c>
      <c r="H10" s="771" t="s">
        <v>1422</v>
      </c>
      <c r="I10" s="767"/>
    </row>
    <row r="11" spans="1:9" ht="15" customHeight="1" x14ac:dyDescent="0.2">
      <c r="A11" s="1029" t="s">
        <v>1427</v>
      </c>
      <c r="B11" s="1029"/>
      <c r="C11" s="1029"/>
      <c r="D11" s="1029"/>
      <c r="E11" s="1029"/>
      <c r="F11" s="1029"/>
      <c r="G11" s="1029"/>
      <c r="H11" s="1029"/>
      <c r="I11" s="1030"/>
    </row>
    <row r="12" spans="1:9" ht="29.25" x14ac:dyDescent="0.2">
      <c r="A12" s="766" t="s">
        <v>1419</v>
      </c>
      <c r="B12" s="767"/>
      <c r="C12" s="768" t="s">
        <v>1420</v>
      </c>
      <c r="D12" s="767"/>
      <c r="E12" s="769">
        <v>12470500</v>
      </c>
      <c r="F12" s="770"/>
      <c r="G12" s="772" t="s">
        <v>1421</v>
      </c>
      <c r="H12" s="771" t="s">
        <v>1422</v>
      </c>
      <c r="I12" s="767"/>
    </row>
    <row r="13" spans="1:9" ht="24.95" customHeight="1" x14ac:dyDescent="0.2">
      <c r="A13" s="766" t="s">
        <v>1423</v>
      </c>
      <c r="B13" s="767"/>
      <c r="C13" s="768" t="s">
        <v>1424</v>
      </c>
      <c r="D13" s="767"/>
      <c r="E13" s="769">
        <v>12470500</v>
      </c>
      <c r="F13" s="770"/>
      <c r="G13" s="772" t="s">
        <v>1421</v>
      </c>
      <c r="H13" s="771" t="s">
        <v>1422</v>
      </c>
      <c r="I13" s="767"/>
    </row>
    <row r="14" spans="1:9" ht="19.5" x14ac:dyDescent="0.2">
      <c r="A14" s="766" t="s">
        <v>1425</v>
      </c>
      <c r="B14" s="767"/>
      <c r="C14" s="768" t="s">
        <v>1426</v>
      </c>
      <c r="D14" s="767"/>
      <c r="E14" s="769">
        <v>1321639.96</v>
      </c>
      <c r="F14" s="770"/>
      <c r="G14" s="772" t="s">
        <v>1421</v>
      </c>
      <c r="H14" s="771" t="s">
        <v>1422</v>
      </c>
      <c r="I14" s="767"/>
    </row>
    <row r="15" spans="1:9" ht="15" customHeight="1" x14ac:dyDescent="0.2">
      <c r="A15" s="1029" t="s">
        <v>1428</v>
      </c>
      <c r="B15" s="1029"/>
      <c r="C15" s="1029"/>
      <c r="D15" s="1029"/>
      <c r="E15" s="1029"/>
      <c r="F15" s="1029"/>
      <c r="G15" s="1029"/>
      <c r="H15" s="1029"/>
      <c r="I15" s="1030"/>
    </row>
    <row r="16" spans="1:9" ht="20.100000000000001" customHeight="1" x14ac:dyDescent="0.2">
      <c r="A16" s="766" t="s">
        <v>1419</v>
      </c>
      <c r="B16" s="767"/>
      <c r="C16" s="768" t="s">
        <v>1429</v>
      </c>
      <c r="D16" s="767"/>
      <c r="E16" s="773">
        <v>0</v>
      </c>
      <c r="F16" s="770"/>
      <c r="G16" s="772" t="s">
        <v>1421</v>
      </c>
      <c r="H16" s="771" t="s">
        <v>1430</v>
      </c>
      <c r="I16" s="767"/>
    </row>
    <row r="17" spans="1:9" ht="20.100000000000001" customHeight="1" x14ac:dyDescent="0.2">
      <c r="A17" s="766" t="s">
        <v>1431</v>
      </c>
      <c r="B17" s="767"/>
      <c r="C17" s="768" t="s">
        <v>1432</v>
      </c>
      <c r="D17" s="767"/>
      <c r="E17" s="773">
        <v>0</v>
      </c>
      <c r="F17" s="770"/>
      <c r="G17" s="772" t="s">
        <v>1421</v>
      </c>
      <c r="H17" s="771" t="s">
        <v>1430</v>
      </c>
      <c r="I17" s="767"/>
    </row>
    <row r="18" spans="1:9" ht="19.5" x14ac:dyDescent="0.2">
      <c r="A18" s="766" t="s">
        <v>1425</v>
      </c>
      <c r="B18" s="767"/>
      <c r="C18" s="768" t="s">
        <v>1426</v>
      </c>
      <c r="D18" s="767"/>
      <c r="E18" s="773">
        <v>0</v>
      </c>
      <c r="F18" s="770"/>
      <c r="G18" s="772" t="s">
        <v>1421</v>
      </c>
      <c r="H18" s="771" t="s">
        <v>1430</v>
      </c>
      <c r="I18" s="767"/>
    </row>
    <row r="19" spans="1:9" ht="15" customHeight="1" x14ac:dyDescent="0.2">
      <c r="A19" s="1029" t="s">
        <v>1433</v>
      </c>
      <c r="B19" s="1029"/>
      <c r="C19" s="1029"/>
      <c r="D19" s="1029"/>
      <c r="E19" s="1029"/>
      <c r="F19" s="1029"/>
      <c r="G19" s="1029"/>
      <c r="H19" s="1029"/>
      <c r="I19" s="1030"/>
    </row>
    <row r="20" spans="1:9" ht="15" customHeight="1" x14ac:dyDescent="0.2">
      <c r="A20" s="1038" t="s">
        <v>1434</v>
      </c>
      <c r="B20" s="1038"/>
      <c r="C20" s="1038"/>
      <c r="D20" s="1038"/>
      <c r="E20" s="1038"/>
      <c r="F20" s="1038"/>
      <c r="G20" s="1038"/>
      <c r="H20" s="1038"/>
      <c r="I20" s="1039"/>
    </row>
    <row r="21" spans="1:9" ht="20.100000000000001" customHeight="1" x14ac:dyDescent="0.2">
      <c r="A21" s="776" t="s">
        <v>1435</v>
      </c>
      <c r="B21" s="767"/>
      <c r="C21" s="768" t="s">
        <v>1436</v>
      </c>
      <c r="D21" s="767"/>
      <c r="E21" s="773">
        <v>0</v>
      </c>
      <c r="F21" s="770"/>
      <c r="G21" s="772" t="s">
        <v>1421</v>
      </c>
      <c r="H21" s="771" t="s">
        <v>1437</v>
      </c>
      <c r="I21" s="767"/>
    </row>
    <row r="22" spans="1:9" ht="20.100000000000001" customHeight="1" x14ac:dyDescent="0.2">
      <c r="A22" s="776" t="s">
        <v>1438</v>
      </c>
      <c r="B22" s="767"/>
      <c r="C22" s="768" t="s">
        <v>1439</v>
      </c>
      <c r="D22" s="767"/>
      <c r="E22" s="773">
        <v>0</v>
      </c>
      <c r="F22" s="770"/>
      <c r="G22" s="772" t="s">
        <v>1421</v>
      </c>
      <c r="H22" s="771" t="s">
        <v>1437</v>
      </c>
      <c r="I22" s="767"/>
    </row>
    <row r="23" spans="1:9" ht="34.5" customHeight="1" x14ac:dyDescent="0.2">
      <c r="A23" s="775" t="s">
        <v>1440</v>
      </c>
      <c r="B23" s="777"/>
      <c r="C23" s="768" t="s">
        <v>1441</v>
      </c>
      <c r="D23" s="777"/>
      <c r="E23" s="773">
        <v>0</v>
      </c>
      <c r="F23" s="770"/>
      <c r="G23" s="772" t="s">
        <v>1421</v>
      </c>
      <c r="H23" s="771" t="s">
        <v>1437</v>
      </c>
      <c r="I23" s="767"/>
    </row>
    <row r="24" spans="1:9" ht="19.5" x14ac:dyDescent="0.2">
      <c r="A24" s="766" t="s">
        <v>1442</v>
      </c>
      <c r="B24" s="777"/>
      <c r="C24" s="768" t="s">
        <v>1443</v>
      </c>
      <c r="D24" s="777"/>
      <c r="E24" s="773">
        <v>0</v>
      </c>
      <c r="F24" s="770"/>
      <c r="G24" s="772" t="s">
        <v>1421</v>
      </c>
      <c r="H24" s="771" t="s">
        <v>1437</v>
      </c>
      <c r="I24" s="767"/>
    </row>
    <row r="25" spans="1:9" ht="35.1" customHeight="1" x14ac:dyDescent="0.2">
      <c r="A25" s="775" t="s">
        <v>1444</v>
      </c>
      <c r="B25" s="777"/>
      <c r="C25" s="768" t="s">
        <v>1441</v>
      </c>
      <c r="D25" s="777"/>
      <c r="E25" s="773">
        <v>0</v>
      </c>
      <c r="F25" s="770"/>
      <c r="G25" s="772" t="s">
        <v>1421</v>
      </c>
      <c r="H25" s="771" t="s">
        <v>1437</v>
      </c>
      <c r="I25" s="767"/>
    </row>
    <row r="26" spans="1:9" ht="15" customHeight="1" x14ac:dyDescent="0.2">
      <c r="A26" s="1029" t="s">
        <v>1445</v>
      </c>
      <c r="B26" s="1029"/>
      <c r="C26" s="1029"/>
      <c r="D26" s="1029"/>
      <c r="E26" s="1029"/>
      <c r="F26" s="1029"/>
      <c r="G26" s="1029"/>
      <c r="H26" s="1029"/>
      <c r="I26" s="1030"/>
    </row>
    <row r="27" spans="1:9" ht="20.100000000000001" customHeight="1" x14ac:dyDescent="0.2">
      <c r="A27" s="766" t="s">
        <v>1446</v>
      </c>
      <c r="B27" s="767"/>
      <c r="C27" s="768" t="s">
        <v>1447</v>
      </c>
      <c r="D27" s="767"/>
      <c r="E27" s="773">
        <v>0</v>
      </c>
      <c r="F27" s="770"/>
      <c r="G27" s="772" t="s">
        <v>1421</v>
      </c>
      <c r="H27" s="778" t="s">
        <v>1448</v>
      </c>
      <c r="I27" s="767"/>
    </row>
    <row r="28" spans="1:9" ht="20.100000000000001" customHeight="1" x14ac:dyDescent="0.2">
      <c r="A28" s="766" t="s">
        <v>1449</v>
      </c>
      <c r="B28" s="767"/>
      <c r="C28" s="768" t="s">
        <v>1447</v>
      </c>
      <c r="D28" s="767"/>
      <c r="E28" s="773">
        <v>0</v>
      </c>
      <c r="F28" s="770"/>
      <c r="G28" s="772" t="s">
        <v>1421</v>
      </c>
      <c r="H28" s="778" t="s">
        <v>1450</v>
      </c>
      <c r="I28" s="767"/>
    </row>
    <row r="29" spans="1:9" ht="15" customHeight="1" x14ac:dyDescent="0.2">
      <c r="A29" s="1029" t="s">
        <v>1451</v>
      </c>
      <c r="B29" s="1029"/>
      <c r="C29" s="1029"/>
      <c r="D29" s="1029"/>
      <c r="E29" s="1029"/>
      <c r="F29" s="1029"/>
      <c r="G29" s="1029"/>
      <c r="H29" s="1029"/>
      <c r="I29" s="1030"/>
    </row>
    <row r="30" spans="1:9" ht="20.100000000000001" customHeight="1" x14ac:dyDescent="0.2">
      <c r="A30" s="766" t="s">
        <v>1446</v>
      </c>
      <c r="B30" s="767"/>
      <c r="C30" s="768" t="s">
        <v>1452</v>
      </c>
      <c r="D30" s="767"/>
      <c r="E30" s="773">
        <v>0</v>
      </c>
      <c r="F30" s="770"/>
      <c r="G30" s="772" t="s">
        <v>1421</v>
      </c>
      <c r="H30" s="771" t="s">
        <v>1453</v>
      </c>
      <c r="I30" s="767"/>
    </row>
    <row r="31" spans="1:9" ht="15" customHeight="1" x14ac:dyDescent="0.2">
      <c r="A31" s="1029" t="s">
        <v>1454</v>
      </c>
      <c r="B31" s="1029"/>
      <c r="C31" s="1029"/>
      <c r="D31" s="1029"/>
      <c r="E31" s="1029"/>
      <c r="F31" s="1029"/>
      <c r="G31" s="1029"/>
      <c r="H31" s="1029"/>
      <c r="I31" s="1030"/>
    </row>
    <row r="32" spans="1:9" ht="24.75" customHeight="1" x14ac:dyDescent="0.2">
      <c r="A32" s="766" t="s">
        <v>1419</v>
      </c>
      <c r="B32" s="767"/>
      <c r="C32" s="768" t="s">
        <v>1455</v>
      </c>
      <c r="D32" s="767"/>
      <c r="E32" s="773">
        <v>0</v>
      </c>
      <c r="F32" s="770"/>
      <c r="G32" s="772" t="s">
        <v>1421</v>
      </c>
      <c r="H32" s="771" t="s">
        <v>1456</v>
      </c>
      <c r="I32" s="767"/>
    </row>
    <row r="33" spans="1:9" ht="20.100000000000001" customHeight="1" x14ac:dyDescent="0.2">
      <c r="A33" s="766" t="s">
        <v>1457</v>
      </c>
      <c r="B33" s="767"/>
      <c r="C33" s="768" t="s">
        <v>1436</v>
      </c>
      <c r="D33" s="767"/>
      <c r="E33" s="773">
        <v>0</v>
      </c>
      <c r="F33" s="770"/>
      <c r="G33" s="772" t="s">
        <v>1421</v>
      </c>
      <c r="H33" s="771" t="s">
        <v>1456</v>
      </c>
      <c r="I33" s="767"/>
    </row>
    <row r="34" spans="1:9" ht="20.100000000000001" customHeight="1" x14ac:dyDescent="0.2">
      <c r="A34" s="766" t="s">
        <v>1425</v>
      </c>
      <c r="B34" s="767"/>
      <c r="C34" s="768" t="s">
        <v>1439</v>
      </c>
      <c r="D34" s="767"/>
      <c r="E34" s="773">
        <v>0</v>
      </c>
      <c r="F34" s="770"/>
      <c r="G34" s="772" t="s">
        <v>1421</v>
      </c>
      <c r="H34" s="771" t="s">
        <v>1456</v>
      </c>
      <c r="I34" s="767"/>
    </row>
    <row r="35" spans="1:9" ht="15" customHeight="1" x14ac:dyDescent="0.2">
      <c r="A35" s="1036" t="s">
        <v>1458</v>
      </c>
      <c r="B35" s="1036"/>
      <c r="C35" s="1036"/>
      <c r="D35" s="1036"/>
      <c r="E35" s="1036"/>
      <c r="F35" s="1036"/>
      <c r="G35" s="1036"/>
      <c r="H35" s="1036"/>
      <c r="I35" s="1037"/>
    </row>
    <row r="36" spans="1:9" ht="15" customHeight="1" x14ac:dyDescent="0.2">
      <c r="A36" s="1029" t="s">
        <v>1459</v>
      </c>
      <c r="B36" s="1029"/>
      <c r="C36" s="1029"/>
      <c r="D36" s="1029"/>
      <c r="E36" s="1029"/>
      <c r="F36" s="1029"/>
      <c r="G36" s="1029"/>
      <c r="H36" s="1029"/>
      <c r="I36" s="1030"/>
    </row>
    <row r="37" spans="1:9" ht="33.75" customHeight="1" x14ac:dyDescent="0.2">
      <c r="A37" s="775" t="s">
        <v>1460</v>
      </c>
      <c r="B37" s="767"/>
      <c r="C37" s="768" t="s">
        <v>1420</v>
      </c>
      <c r="D37" s="767"/>
      <c r="E37" s="769"/>
      <c r="F37" s="779"/>
      <c r="G37" s="780"/>
      <c r="H37" s="771" t="s">
        <v>1461</v>
      </c>
      <c r="I37" s="767"/>
    </row>
    <row r="38" spans="1:9" ht="45" customHeight="1" x14ac:dyDescent="0.2">
      <c r="A38" s="766" t="s">
        <v>1462</v>
      </c>
      <c r="B38" s="767"/>
      <c r="C38" s="768" t="s">
        <v>1463</v>
      </c>
      <c r="D38" s="767"/>
      <c r="E38" s="769"/>
      <c r="F38" s="779"/>
      <c r="G38" s="780"/>
      <c r="H38" s="771" t="s">
        <v>1461</v>
      </c>
      <c r="I38" s="767"/>
    </row>
    <row r="39" spans="1:9" ht="29.25" x14ac:dyDescent="0.2">
      <c r="A39" s="775" t="s">
        <v>1464</v>
      </c>
      <c r="B39" s="767"/>
      <c r="C39" s="768" t="s">
        <v>1420</v>
      </c>
      <c r="D39" s="767"/>
      <c r="E39" s="769"/>
      <c r="F39" s="779"/>
      <c r="G39" s="780"/>
      <c r="H39" s="771" t="s">
        <v>1461</v>
      </c>
      <c r="I39" s="767"/>
    </row>
    <row r="40" spans="1:9" ht="42.75" customHeight="1" x14ac:dyDescent="0.2">
      <c r="A40" s="775" t="s">
        <v>1465</v>
      </c>
      <c r="B40" s="767"/>
      <c r="C40" s="768" t="s">
        <v>1466</v>
      </c>
      <c r="D40" s="767"/>
      <c r="E40" s="769"/>
      <c r="F40" s="779"/>
      <c r="G40" s="780"/>
      <c r="H40" s="771" t="s">
        <v>1461</v>
      </c>
      <c r="I40" s="767"/>
    </row>
    <row r="41" spans="1:9" ht="24.95" customHeight="1" x14ac:dyDescent="0.2">
      <c r="A41" s="766" t="s">
        <v>1467</v>
      </c>
      <c r="B41" s="767"/>
      <c r="C41" s="768" t="s">
        <v>1468</v>
      </c>
      <c r="D41" s="767"/>
      <c r="E41" s="769"/>
      <c r="F41" s="779"/>
      <c r="G41" s="780"/>
      <c r="H41" s="771" t="s">
        <v>1461</v>
      </c>
      <c r="I41" s="767"/>
    </row>
    <row r="42" spans="1:9" ht="15" customHeight="1" x14ac:dyDescent="0.2">
      <c r="A42" s="1029" t="s">
        <v>1469</v>
      </c>
      <c r="B42" s="1029"/>
      <c r="C42" s="1029"/>
      <c r="D42" s="1029"/>
      <c r="E42" s="1029"/>
      <c r="F42" s="1029"/>
      <c r="G42" s="1029"/>
      <c r="H42" s="1029"/>
      <c r="I42" s="1030"/>
    </row>
    <row r="43" spans="1:9" ht="29.25" x14ac:dyDescent="0.2">
      <c r="A43" s="775" t="s">
        <v>1470</v>
      </c>
      <c r="B43" s="767"/>
      <c r="C43" s="768" t="s">
        <v>1471</v>
      </c>
      <c r="D43" s="767"/>
      <c r="E43" s="769"/>
      <c r="F43" s="779"/>
      <c r="G43" s="780"/>
      <c r="H43" s="771" t="s">
        <v>1422</v>
      </c>
      <c r="I43" s="767"/>
    </row>
    <row r="44" spans="1:9" ht="29.25" x14ac:dyDescent="0.2">
      <c r="A44" s="775" t="s">
        <v>1472</v>
      </c>
      <c r="B44" s="767"/>
      <c r="C44" s="768" t="s">
        <v>1471</v>
      </c>
      <c r="D44" s="767"/>
      <c r="E44" s="769"/>
      <c r="F44" s="779"/>
      <c r="G44" s="780"/>
      <c r="H44" s="771" t="s">
        <v>1422</v>
      </c>
      <c r="I44" s="767"/>
    </row>
    <row r="45" spans="1:9" ht="35.1" customHeight="1" x14ac:dyDescent="0.2">
      <c r="A45" s="775" t="s">
        <v>1473</v>
      </c>
      <c r="B45" s="767"/>
      <c r="C45" s="768" t="s">
        <v>1471</v>
      </c>
      <c r="D45" s="767"/>
      <c r="E45" s="769"/>
      <c r="F45" s="779"/>
      <c r="G45" s="780"/>
      <c r="H45" s="771" t="s">
        <v>1422</v>
      </c>
      <c r="I45" s="767"/>
    </row>
    <row r="46" spans="1:9" ht="35.1" customHeight="1" x14ac:dyDescent="0.2">
      <c r="A46" s="775" t="s">
        <v>1474</v>
      </c>
      <c r="B46" s="767"/>
      <c r="C46" s="768" t="s">
        <v>1475</v>
      </c>
      <c r="D46" s="767"/>
      <c r="E46" s="769"/>
      <c r="F46" s="779"/>
      <c r="G46" s="780"/>
      <c r="H46" s="771" t="s">
        <v>1422</v>
      </c>
      <c r="I46" s="767"/>
    </row>
    <row r="47" spans="1:9" ht="15" customHeight="1" x14ac:dyDescent="0.2">
      <c r="A47" s="1029" t="s">
        <v>1476</v>
      </c>
      <c r="B47" s="1029"/>
      <c r="C47" s="1029"/>
      <c r="D47" s="1029"/>
      <c r="E47" s="1029"/>
      <c r="F47" s="1029"/>
      <c r="G47" s="1029"/>
      <c r="H47" s="1029"/>
      <c r="I47" s="1030"/>
    </row>
    <row r="48" spans="1:9" ht="20.100000000000001" customHeight="1" x14ac:dyDescent="0.2">
      <c r="A48" s="766" t="s">
        <v>1477</v>
      </c>
      <c r="B48" s="767"/>
      <c r="C48" s="768" t="s">
        <v>1478</v>
      </c>
      <c r="D48" s="767"/>
      <c r="E48" s="769"/>
      <c r="F48" s="779"/>
      <c r="G48" s="780"/>
      <c r="H48" s="771" t="s">
        <v>1448</v>
      </c>
      <c r="I48" s="767"/>
    </row>
    <row r="49" spans="1:9" ht="24.95" customHeight="1" x14ac:dyDescent="0.2">
      <c r="A49" s="775" t="s">
        <v>1479</v>
      </c>
      <c r="B49" s="767"/>
      <c r="C49" s="768" t="s">
        <v>1478</v>
      </c>
      <c r="D49" s="767"/>
      <c r="E49" s="769"/>
      <c r="F49" s="779"/>
      <c r="G49" s="780"/>
      <c r="H49" s="771" t="s">
        <v>1448</v>
      </c>
      <c r="I49" s="767"/>
    </row>
    <row r="50" spans="1:9" ht="15" customHeight="1" x14ac:dyDescent="0.2">
      <c r="A50" s="1034" t="s">
        <v>1480</v>
      </c>
      <c r="B50" s="1034"/>
      <c r="C50" s="1034"/>
      <c r="D50" s="1034"/>
      <c r="E50" s="1034"/>
      <c r="F50" s="1034"/>
      <c r="G50" s="1034"/>
      <c r="H50" s="1034"/>
      <c r="I50" s="1035"/>
    </row>
    <row r="51" spans="1:9" ht="15" customHeight="1" x14ac:dyDescent="0.2">
      <c r="A51" s="1036" t="s">
        <v>1417</v>
      </c>
      <c r="B51" s="1036"/>
      <c r="C51" s="1036"/>
      <c r="D51" s="1036"/>
      <c r="E51" s="1036"/>
      <c r="F51" s="1036"/>
      <c r="G51" s="1036"/>
      <c r="H51" s="1036"/>
      <c r="I51" s="1037"/>
    </row>
    <row r="52" spans="1:9" ht="15" customHeight="1" x14ac:dyDescent="0.2">
      <c r="A52" s="1029" t="s">
        <v>1481</v>
      </c>
      <c r="B52" s="1029"/>
      <c r="C52" s="1029"/>
      <c r="D52" s="1029"/>
      <c r="E52" s="1029"/>
      <c r="F52" s="1029"/>
      <c r="G52" s="1029"/>
      <c r="H52" s="1029"/>
      <c r="I52" s="1030"/>
    </row>
    <row r="53" spans="1:9" ht="20.100000000000001" customHeight="1" x14ac:dyDescent="0.2">
      <c r="A53" s="775" t="s">
        <v>1482</v>
      </c>
      <c r="B53" s="767"/>
      <c r="C53" s="768" t="s">
        <v>1483</v>
      </c>
      <c r="D53" s="767"/>
      <c r="E53" s="773">
        <v>0</v>
      </c>
      <c r="F53" s="770"/>
      <c r="G53" s="772" t="s">
        <v>1421</v>
      </c>
      <c r="H53" s="771" t="s">
        <v>1484</v>
      </c>
      <c r="I53" s="767"/>
    </row>
    <row r="54" spans="1:9" ht="24.95" customHeight="1" x14ac:dyDescent="0.2">
      <c r="A54" s="775" t="s">
        <v>1485</v>
      </c>
      <c r="B54" s="767"/>
      <c r="C54" s="768" t="s">
        <v>826</v>
      </c>
      <c r="D54" s="767"/>
      <c r="E54" s="773">
        <v>0</v>
      </c>
      <c r="F54" s="770"/>
      <c r="G54" s="772" t="s">
        <v>1421</v>
      </c>
      <c r="H54" s="771" t="s">
        <v>1484</v>
      </c>
      <c r="I54" s="767"/>
    </row>
    <row r="55" spans="1:9" ht="24.95" customHeight="1" x14ac:dyDescent="0.2">
      <c r="A55" s="775" t="s">
        <v>1486</v>
      </c>
      <c r="B55" s="767"/>
      <c r="C55" s="768" t="s">
        <v>826</v>
      </c>
      <c r="D55" s="767"/>
      <c r="E55" s="773">
        <v>0</v>
      </c>
      <c r="F55" s="770"/>
      <c r="G55" s="772" t="s">
        <v>1421</v>
      </c>
      <c r="H55" s="771" t="s">
        <v>1484</v>
      </c>
      <c r="I55" s="767"/>
    </row>
    <row r="56" spans="1:9" ht="24.95" customHeight="1" x14ac:dyDescent="0.2">
      <c r="A56" s="775" t="s">
        <v>1487</v>
      </c>
      <c r="B56" s="767"/>
      <c r="C56" s="768" t="s">
        <v>826</v>
      </c>
      <c r="D56" s="767"/>
      <c r="E56" s="773">
        <v>0</v>
      </c>
      <c r="F56" s="770"/>
      <c r="G56" s="772" t="s">
        <v>1421</v>
      </c>
      <c r="H56" s="771" t="s">
        <v>1484</v>
      </c>
      <c r="I56" s="767"/>
    </row>
    <row r="57" spans="1:9" ht="24.95" customHeight="1" x14ac:dyDescent="0.2">
      <c r="A57" s="775" t="s">
        <v>1488</v>
      </c>
      <c r="B57" s="767"/>
      <c r="C57" s="768"/>
      <c r="D57" s="767"/>
      <c r="E57" s="773">
        <v>0</v>
      </c>
      <c r="F57" s="770"/>
      <c r="G57" s="772" t="s">
        <v>1421</v>
      </c>
      <c r="H57" s="778" t="s">
        <v>1489</v>
      </c>
      <c r="I57" s="767"/>
    </row>
    <row r="58" spans="1:9" ht="33.75" customHeight="1" x14ac:dyDescent="0.2">
      <c r="A58" s="774" t="s">
        <v>1490</v>
      </c>
      <c r="B58" s="767"/>
      <c r="C58" s="768"/>
      <c r="D58" s="767"/>
      <c r="E58" s="773">
        <v>0</v>
      </c>
      <c r="F58" s="770"/>
      <c r="G58" s="772"/>
      <c r="H58" s="778" t="s">
        <v>1484</v>
      </c>
      <c r="I58" s="781"/>
    </row>
    <row r="59" spans="1:9" ht="39.75" customHeight="1" x14ac:dyDescent="0.2">
      <c r="A59" s="774" t="s">
        <v>1491</v>
      </c>
      <c r="B59" s="767"/>
      <c r="C59" s="768"/>
      <c r="D59" s="767"/>
      <c r="E59" s="773">
        <v>0</v>
      </c>
      <c r="F59" s="770"/>
      <c r="G59" s="772"/>
      <c r="H59" s="778" t="s">
        <v>1484</v>
      </c>
      <c r="I59" s="781"/>
    </row>
    <row r="60" spans="1:9" ht="15" customHeight="1" x14ac:dyDescent="0.2">
      <c r="A60" s="1036" t="s">
        <v>1458</v>
      </c>
      <c r="B60" s="1036"/>
      <c r="C60" s="1036"/>
      <c r="D60" s="1036"/>
      <c r="E60" s="1036"/>
      <c r="F60" s="1036"/>
      <c r="G60" s="1036"/>
      <c r="H60" s="1036"/>
      <c r="I60" s="1037"/>
    </row>
    <row r="61" spans="1:9" ht="39.6" customHeight="1" x14ac:dyDescent="0.2">
      <c r="A61" s="782" t="s">
        <v>1492</v>
      </c>
      <c r="B61" s="767"/>
      <c r="C61" s="768" t="s">
        <v>1493</v>
      </c>
      <c r="D61" s="767"/>
      <c r="E61" s="769"/>
      <c r="F61" s="779"/>
      <c r="G61" s="780"/>
      <c r="H61" s="771" t="s">
        <v>1494</v>
      </c>
      <c r="I61" s="767"/>
    </row>
    <row r="62" spans="1:9" ht="36.950000000000003" customHeight="1" x14ac:dyDescent="0.2">
      <c r="A62" s="783" t="s">
        <v>1495</v>
      </c>
      <c r="B62" s="767"/>
      <c r="C62" s="768" t="s">
        <v>1493</v>
      </c>
      <c r="D62" s="767"/>
      <c r="E62" s="769"/>
      <c r="F62" s="779"/>
      <c r="G62" s="780"/>
      <c r="H62" s="771" t="s">
        <v>1494</v>
      </c>
      <c r="I62" s="767"/>
    </row>
    <row r="63" spans="1:9" ht="42.95" customHeight="1" x14ac:dyDescent="0.2">
      <c r="A63" s="783" t="s">
        <v>1496</v>
      </c>
      <c r="B63" s="767"/>
      <c r="C63" s="768" t="s">
        <v>1493</v>
      </c>
      <c r="D63" s="767"/>
      <c r="E63" s="769"/>
      <c r="F63" s="779"/>
      <c r="G63" s="780"/>
      <c r="H63" s="771" t="s">
        <v>1497</v>
      </c>
      <c r="I63" s="767"/>
    </row>
    <row r="64" spans="1:9" ht="15" customHeight="1" x14ac:dyDescent="0.2">
      <c r="A64" s="1034" t="s">
        <v>1498</v>
      </c>
      <c r="B64" s="1034"/>
      <c r="C64" s="1034"/>
      <c r="D64" s="1034"/>
      <c r="E64" s="1034"/>
      <c r="F64" s="1034"/>
      <c r="G64" s="1034"/>
      <c r="H64" s="1034"/>
      <c r="I64" s="1035"/>
    </row>
    <row r="65" spans="1:9" ht="15" customHeight="1" x14ac:dyDescent="0.2">
      <c r="A65" s="1036" t="s">
        <v>1417</v>
      </c>
      <c r="B65" s="1036"/>
      <c r="C65" s="1036"/>
      <c r="D65" s="1036"/>
      <c r="E65" s="1036"/>
      <c r="F65" s="1036"/>
      <c r="G65" s="1036"/>
      <c r="H65" s="1036"/>
      <c r="I65" s="1037"/>
    </row>
    <row r="66" spans="1:9" ht="15" customHeight="1" x14ac:dyDescent="0.2">
      <c r="A66" s="1029" t="s">
        <v>1499</v>
      </c>
      <c r="B66" s="1029"/>
      <c r="C66" s="1029"/>
      <c r="D66" s="1029"/>
      <c r="E66" s="1029"/>
      <c r="F66" s="1029"/>
      <c r="G66" s="1029"/>
      <c r="H66" s="1029"/>
      <c r="I66" s="1030"/>
    </row>
    <row r="67" spans="1:9" ht="26.25" customHeight="1" x14ac:dyDescent="0.2">
      <c r="A67" s="766" t="s">
        <v>1500</v>
      </c>
      <c r="B67" s="772"/>
      <c r="C67" s="784"/>
      <c r="D67" s="767"/>
      <c r="E67" s="773">
        <v>0</v>
      </c>
      <c r="F67" s="785"/>
      <c r="G67" s="772" t="s">
        <v>1421</v>
      </c>
      <c r="H67" s="771" t="s">
        <v>1501</v>
      </c>
      <c r="I67" s="786"/>
    </row>
    <row r="68" spans="1:9" ht="20.100000000000001" customHeight="1" x14ac:dyDescent="0.2">
      <c r="A68" s="766" t="s">
        <v>1502</v>
      </c>
      <c r="B68" s="772"/>
      <c r="C68" s="784"/>
      <c r="D68" s="767"/>
      <c r="E68" s="773">
        <v>0</v>
      </c>
      <c r="F68" s="787"/>
      <c r="G68" s="772" t="s">
        <v>1421</v>
      </c>
      <c r="H68" s="771" t="s">
        <v>1501</v>
      </c>
      <c r="I68" s="786"/>
    </row>
    <row r="70" spans="1:9" ht="15" x14ac:dyDescent="0.25">
      <c r="A70" s="637" t="s">
        <v>1098</v>
      </c>
    </row>
  </sheetData>
  <sheetProtection autoFilter="0"/>
  <protectedRanges>
    <protectedRange sqref="C5:I5 C50:I50 C64:I64" name="Rango1_2"/>
  </protectedRanges>
  <mergeCells count="23">
    <mergeCell ref="A52:I52"/>
    <mergeCell ref="A60:I60"/>
    <mergeCell ref="A64:I64"/>
    <mergeCell ref="A65:I65"/>
    <mergeCell ref="A66:I66"/>
    <mergeCell ref="A51:I51"/>
    <mergeCell ref="A15:I15"/>
    <mergeCell ref="A19:I19"/>
    <mergeCell ref="A20:I20"/>
    <mergeCell ref="A26:I26"/>
    <mergeCell ref="A29:I29"/>
    <mergeCell ref="A31:I31"/>
    <mergeCell ref="A35:I35"/>
    <mergeCell ref="A36:I36"/>
    <mergeCell ref="A42:I42"/>
    <mergeCell ref="A47:I47"/>
    <mergeCell ref="A50:I50"/>
    <mergeCell ref="A11:I11"/>
    <mergeCell ref="B3:E3"/>
    <mergeCell ref="F3:G3"/>
    <mergeCell ref="A5:I5"/>
    <mergeCell ref="A6:I6"/>
    <mergeCell ref="A7:I7"/>
  </mergeCells>
  <pageMargins left="0.7" right="0.7" top="0.75" bottom="0.75" header="0.3" footer="0.3"/>
  <pageSetup paperSize="9" scale="53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6" tint="-0.249977111117893"/>
  </sheetPr>
  <dimension ref="A1:D17"/>
  <sheetViews>
    <sheetView showGridLines="0" zoomScaleNormal="100" workbookViewId="0">
      <selection activeCell="A17" sqref="A17"/>
    </sheetView>
  </sheetViews>
  <sheetFormatPr baseColWidth="10" defaultColWidth="11.5" defaultRowHeight="11.25" x14ac:dyDescent="0.2"/>
  <cols>
    <col min="1" max="1" width="16.5" style="793" customWidth="1"/>
    <col min="2" max="2" width="82.1640625" style="793" bestFit="1" customWidth="1"/>
    <col min="3" max="3" width="11.5" style="793"/>
    <col min="4" max="4" width="14.83203125" style="793" customWidth="1"/>
    <col min="5" max="16384" width="11.5" style="793"/>
  </cols>
  <sheetData>
    <row r="1" spans="1:4" ht="21" customHeight="1" x14ac:dyDescent="0.2">
      <c r="A1" s="789" t="s">
        <v>912</v>
      </c>
      <c r="B1" s="790"/>
      <c r="C1" s="791" t="s">
        <v>308</v>
      </c>
      <c r="D1" s="792">
        <v>2025</v>
      </c>
    </row>
    <row r="2" spans="1:4" x14ac:dyDescent="0.2">
      <c r="A2" s="794" t="s">
        <v>1503</v>
      </c>
      <c r="B2" s="795"/>
      <c r="C2" s="796" t="s">
        <v>310</v>
      </c>
      <c r="D2" s="797" t="s">
        <v>735</v>
      </c>
    </row>
    <row r="3" spans="1:4" x14ac:dyDescent="0.2">
      <c r="A3" s="794" t="s">
        <v>1504</v>
      </c>
      <c r="B3" s="795"/>
      <c r="C3" s="796" t="s">
        <v>311</v>
      </c>
      <c r="D3" s="798" t="s">
        <v>826</v>
      </c>
    </row>
    <row r="4" spans="1:4" x14ac:dyDescent="0.2">
      <c r="A4" s="1040" t="s">
        <v>312</v>
      </c>
      <c r="B4" s="1041"/>
      <c r="C4" s="799"/>
      <c r="D4" s="800"/>
    </row>
    <row r="5" spans="1:4" x14ac:dyDescent="0.2">
      <c r="A5" s="801" t="s">
        <v>313</v>
      </c>
      <c r="B5" s="802" t="s">
        <v>314</v>
      </c>
    </row>
    <row r="6" spans="1:4" x14ac:dyDescent="0.2">
      <c r="A6" s="803"/>
      <c r="B6" s="804"/>
    </row>
    <row r="7" spans="1:4" x14ac:dyDescent="0.2">
      <c r="A7" s="805"/>
      <c r="B7" s="806" t="s">
        <v>1505</v>
      </c>
    </row>
    <row r="8" spans="1:4" x14ac:dyDescent="0.2">
      <c r="A8" s="805"/>
      <c r="B8" s="807"/>
    </row>
    <row r="9" spans="1:4" x14ac:dyDescent="0.2">
      <c r="A9" s="808" t="s">
        <v>1506</v>
      </c>
      <c r="B9" s="809" t="s">
        <v>1507</v>
      </c>
    </row>
    <row r="10" spans="1:4" x14ac:dyDescent="0.2">
      <c r="A10" s="808" t="s">
        <v>1508</v>
      </c>
      <c r="B10" s="809" t="s">
        <v>1509</v>
      </c>
    </row>
    <row r="11" spans="1:4" x14ac:dyDescent="0.2">
      <c r="A11" s="808" t="s">
        <v>1510</v>
      </c>
      <c r="B11" s="809" t="s">
        <v>1511</v>
      </c>
    </row>
    <row r="12" spans="1:4" x14ac:dyDescent="0.2">
      <c r="A12" s="808" t="s">
        <v>1512</v>
      </c>
      <c r="B12" s="809" t="s">
        <v>1513</v>
      </c>
    </row>
    <row r="13" spans="1:4" x14ac:dyDescent="0.2">
      <c r="A13" s="808" t="s">
        <v>1514</v>
      </c>
      <c r="B13" s="809" t="s">
        <v>1515</v>
      </c>
    </row>
    <row r="14" spans="1:4" x14ac:dyDescent="0.2">
      <c r="A14" s="808" t="s">
        <v>1516</v>
      </c>
      <c r="B14" s="809" t="s">
        <v>1517</v>
      </c>
    </row>
    <row r="15" spans="1:4" ht="12" thickBot="1" x14ac:dyDescent="0.25">
      <c r="A15" s="810"/>
      <c r="B15" s="811"/>
    </row>
    <row r="17" spans="1:1" ht="15" x14ac:dyDescent="0.25">
      <c r="A17" s="637" t="s">
        <v>1098</v>
      </c>
    </row>
  </sheetData>
  <mergeCells count="1"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2C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2C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2C00-000002000000}">
      <formula1>"1, 2, 3, 4"</formula1>
    </dataValidation>
  </dataValidations>
  <hyperlinks>
    <hyperlink ref="A9" location="'NDF-01'!C5" display="NDF-01" xr:uid="{00000000-0004-0000-2C00-000000000000}"/>
    <hyperlink ref="A10" location="'NDF-02'!B5" display="NDF-02" xr:uid="{00000000-0004-0000-2C00-000001000000}"/>
    <hyperlink ref="A14" location="'NDF-06'!C5" display="NDF-06" xr:uid="{00000000-0004-0000-2C00-000002000000}"/>
    <hyperlink ref="A13" location="'NDF-05'!C5" display="NDF-05" xr:uid="{00000000-0004-0000-2C00-000003000000}"/>
    <hyperlink ref="A12" location="'NDF-04'!C5" display="NDF-04" xr:uid="{00000000-0004-0000-2C00-000004000000}"/>
    <hyperlink ref="A11" location="'NDF-03'!C5" display="NDF-03" xr:uid="{00000000-0004-0000-2C00-000005000000}"/>
  </hyperlinks>
  <pageMargins left="0.7" right="0.7" top="0.75" bottom="0.75" header="0.3" footer="0.3"/>
  <pageSetup scale="84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21"/>
  <sheetViews>
    <sheetView showGridLines="0" zoomScaleNormal="100" workbookViewId="0">
      <selection activeCell="B21" sqref="B21"/>
    </sheetView>
  </sheetViews>
  <sheetFormatPr baseColWidth="10" defaultColWidth="11.5" defaultRowHeight="11.25" x14ac:dyDescent="0.2"/>
  <cols>
    <col min="1" max="1" width="2.5" style="793" customWidth="1"/>
    <col min="2" max="2" width="11.1640625" style="793" customWidth="1"/>
    <col min="3" max="3" width="81.1640625" style="793" bestFit="1" customWidth="1"/>
    <col min="4" max="4" width="17.6640625" style="793" customWidth="1"/>
    <col min="5" max="5" width="12.33203125" style="793" bestFit="1" customWidth="1"/>
    <col min="6" max="6" width="15.6640625" style="793" customWidth="1"/>
    <col min="7" max="16384" width="11.5" style="793"/>
  </cols>
  <sheetData>
    <row r="1" spans="1:6" ht="21.75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6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6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6" x14ac:dyDescent="0.2">
      <c r="B5" s="814"/>
      <c r="C5" s="815" t="s">
        <v>1507</v>
      </c>
    </row>
    <row r="7" spans="1:6" x14ac:dyDescent="0.2">
      <c r="B7" s="793" t="s">
        <v>1518</v>
      </c>
    </row>
    <row r="8" spans="1:6" x14ac:dyDescent="0.2">
      <c r="B8" s="816" t="s">
        <v>1519</v>
      </c>
    </row>
    <row r="9" spans="1:6" x14ac:dyDescent="0.2">
      <c r="A9" s="817"/>
    </row>
    <row r="12" spans="1:6" ht="15.75" x14ac:dyDescent="0.25">
      <c r="C12" s="818" t="s">
        <v>902</v>
      </c>
    </row>
    <row r="16" spans="1:6" x14ac:dyDescent="0.2">
      <c r="C16" s="819" t="s">
        <v>1520</v>
      </c>
    </row>
    <row r="17" spans="2:3" x14ac:dyDescent="0.2">
      <c r="C17" s="820" t="s">
        <v>1521</v>
      </c>
    </row>
    <row r="21" spans="2:3" ht="15" x14ac:dyDescent="0.25">
      <c r="B21" s="821" t="s">
        <v>1098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2D00-000000000000}"/>
  </hyperlinks>
  <pageMargins left="0.7" right="0.7" top="0.75" bottom="0.75" header="0.3" footer="0.3"/>
  <pageSetup paperSize="9" scale="79" orientation="portrait" horizontalDpi="4294967295" verticalDpi="4294967295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164"/>
  <sheetViews>
    <sheetView showGridLines="0" topLeftCell="B120" zoomScaleNormal="100" workbookViewId="0">
      <selection activeCell="B164" sqref="B164"/>
    </sheetView>
  </sheetViews>
  <sheetFormatPr baseColWidth="10" defaultColWidth="11.5" defaultRowHeight="11.25" x14ac:dyDescent="0.2"/>
  <cols>
    <col min="1" max="1" width="2.5" style="793" customWidth="1"/>
    <col min="2" max="2" width="79.5" style="793" customWidth="1"/>
    <col min="3" max="3" width="17.1640625" style="793" bestFit="1" customWidth="1"/>
    <col min="4" max="4" width="13.6640625" style="793" customWidth="1"/>
    <col min="5" max="5" width="12.6640625" style="793" customWidth="1"/>
    <col min="6" max="6" width="14.33203125" style="793" customWidth="1"/>
    <col min="7" max="7" width="14" style="793" customWidth="1"/>
    <col min="8" max="8" width="14.5" style="793" bestFit="1" customWidth="1"/>
    <col min="9" max="9" width="17.1640625" style="793" bestFit="1" customWidth="1"/>
    <col min="10" max="16384" width="11.5" style="793"/>
  </cols>
  <sheetData>
    <row r="1" spans="1:9" ht="21.75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9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9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9" x14ac:dyDescent="0.2">
      <c r="B5" s="814" t="s">
        <v>1522</v>
      </c>
    </row>
    <row r="6" spans="1:9" x14ac:dyDescent="0.2">
      <c r="B6" s="1049" t="str">
        <f>B1</f>
        <v>FIDEICOMISO DE ADMINISTRACIÓN E INVERSIÓN PARA LA REALIZACIÓN DE ACTIVIDADES DE RESCATE Y CONSERVACIÓN DE SITIOS ARQUEOLÓGICOS EN EL ESTADO DE GUANAJUATO (FIARCA)</v>
      </c>
      <c r="C6" s="1049"/>
      <c r="D6" s="1049"/>
      <c r="E6" s="1049"/>
      <c r="F6" s="1049"/>
      <c r="G6" s="1049"/>
      <c r="H6" s="1049"/>
      <c r="I6" s="1049"/>
    </row>
    <row r="7" spans="1:9" x14ac:dyDescent="0.2">
      <c r="B7" s="1044" t="s">
        <v>1523</v>
      </c>
      <c r="C7" s="1044"/>
      <c r="D7" s="1044"/>
      <c r="E7" s="1044"/>
      <c r="F7" s="1044"/>
      <c r="G7" s="1044"/>
      <c r="H7" s="1044"/>
      <c r="I7" s="1044"/>
    </row>
    <row r="8" spans="1:9" x14ac:dyDescent="0.2">
      <c r="B8" s="1044" t="s">
        <v>1267</v>
      </c>
      <c r="C8" s="1044"/>
      <c r="D8" s="1044"/>
      <c r="E8" s="1044"/>
      <c r="F8" s="1044"/>
      <c r="G8" s="1044"/>
      <c r="H8" s="1044"/>
      <c r="I8" s="1044"/>
    </row>
    <row r="9" spans="1:9" x14ac:dyDescent="0.2">
      <c r="B9" s="1044" t="str">
        <f>B3</f>
        <v>Correspondiente del 01 de enero al 31 de diciembre de 2025</v>
      </c>
      <c r="C9" s="1044"/>
      <c r="D9" s="1044"/>
      <c r="E9" s="1044"/>
      <c r="F9" s="1044"/>
      <c r="G9" s="1044"/>
      <c r="H9" s="1044"/>
      <c r="I9" s="1044"/>
    </row>
    <row r="10" spans="1:9" x14ac:dyDescent="0.2">
      <c r="B10" s="1045" t="s">
        <v>986</v>
      </c>
      <c r="C10" s="1045"/>
      <c r="D10" s="1045"/>
      <c r="E10" s="1045"/>
      <c r="F10" s="1045"/>
      <c r="G10" s="1045"/>
      <c r="H10" s="1045"/>
      <c r="I10" s="1045"/>
    </row>
    <row r="11" spans="1:9" x14ac:dyDescent="0.2">
      <c r="B11" s="822"/>
      <c r="C11" s="822"/>
      <c r="D11" s="1046" t="s">
        <v>1524</v>
      </c>
      <c r="E11" s="1047"/>
      <c r="F11" s="1047"/>
      <c r="G11" s="1047"/>
      <c r="H11" s="1048"/>
      <c r="I11" s="822"/>
    </row>
    <row r="12" spans="1:9" ht="56.25" customHeight="1" x14ac:dyDescent="0.2">
      <c r="B12" s="823" t="s">
        <v>1525</v>
      </c>
      <c r="C12" s="823" t="s">
        <v>1526</v>
      </c>
      <c r="D12" s="824" t="s">
        <v>1527</v>
      </c>
      <c r="E12" s="824" t="s">
        <v>1528</v>
      </c>
      <c r="F12" s="824" t="s">
        <v>1529</v>
      </c>
      <c r="G12" s="824" t="s">
        <v>1530</v>
      </c>
      <c r="H12" s="824" t="s">
        <v>104</v>
      </c>
      <c r="I12" s="823" t="s">
        <v>136</v>
      </c>
    </row>
    <row r="13" spans="1:9" x14ac:dyDescent="0.2">
      <c r="A13" s="817"/>
      <c r="B13" s="825" t="s">
        <v>1271</v>
      </c>
      <c r="C13" s="826">
        <v>20151494.140000001</v>
      </c>
      <c r="D13" s="826">
        <v>0</v>
      </c>
      <c r="E13" s="826">
        <v>0</v>
      </c>
      <c r="F13" s="826">
        <v>0</v>
      </c>
      <c r="G13" s="826">
        <v>0</v>
      </c>
      <c r="H13" s="826">
        <v>0</v>
      </c>
      <c r="I13" s="826">
        <v>20151494.140000001</v>
      </c>
    </row>
    <row r="14" spans="1:9" x14ac:dyDescent="0.2">
      <c r="B14" s="827" t="s">
        <v>1272</v>
      </c>
      <c r="C14" s="826">
        <v>0</v>
      </c>
      <c r="D14" s="826">
        <v>0</v>
      </c>
      <c r="E14" s="826">
        <v>0</v>
      </c>
      <c r="F14" s="826">
        <v>0</v>
      </c>
      <c r="G14" s="826">
        <v>0</v>
      </c>
      <c r="H14" s="826">
        <v>0</v>
      </c>
      <c r="I14" s="826">
        <v>0</v>
      </c>
    </row>
    <row r="15" spans="1:9" x14ac:dyDescent="0.2">
      <c r="B15" s="828" t="s">
        <v>1273</v>
      </c>
      <c r="C15" s="829">
        <v>0</v>
      </c>
      <c r="D15" s="829">
        <v>0</v>
      </c>
      <c r="E15" s="829">
        <v>0</v>
      </c>
      <c r="F15" s="829">
        <v>0</v>
      </c>
      <c r="G15" s="829">
        <v>0</v>
      </c>
      <c r="H15" s="829">
        <v>0</v>
      </c>
      <c r="I15" s="829">
        <v>0</v>
      </c>
    </row>
    <row r="16" spans="1:9" x14ac:dyDescent="0.2">
      <c r="B16" s="828" t="s">
        <v>1274</v>
      </c>
      <c r="C16" s="829">
        <v>0</v>
      </c>
      <c r="D16" s="829">
        <v>0</v>
      </c>
      <c r="E16" s="829">
        <v>0</v>
      </c>
      <c r="F16" s="829">
        <v>0</v>
      </c>
      <c r="G16" s="829">
        <v>0</v>
      </c>
      <c r="H16" s="829">
        <v>0</v>
      </c>
      <c r="I16" s="829">
        <v>0</v>
      </c>
    </row>
    <row r="17" spans="2:9" x14ac:dyDescent="0.2">
      <c r="B17" s="828" t="s">
        <v>1275</v>
      </c>
      <c r="C17" s="829">
        <v>0</v>
      </c>
      <c r="D17" s="829">
        <v>0</v>
      </c>
      <c r="E17" s="829">
        <v>0</v>
      </c>
      <c r="F17" s="829">
        <v>0</v>
      </c>
      <c r="G17" s="829">
        <v>0</v>
      </c>
      <c r="H17" s="829">
        <v>0</v>
      </c>
      <c r="I17" s="829">
        <v>0</v>
      </c>
    </row>
    <row r="18" spans="2:9" x14ac:dyDescent="0.2">
      <c r="B18" s="828" t="s">
        <v>1276</v>
      </c>
      <c r="C18" s="829">
        <v>0</v>
      </c>
      <c r="D18" s="829">
        <v>0</v>
      </c>
      <c r="E18" s="829">
        <v>0</v>
      </c>
      <c r="F18" s="829">
        <v>0</v>
      </c>
      <c r="G18" s="829">
        <v>0</v>
      </c>
      <c r="H18" s="829">
        <v>0</v>
      </c>
      <c r="I18" s="829">
        <v>0</v>
      </c>
    </row>
    <row r="19" spans="2:9" x14ac:dyDescent="0.2">
      <c r="B19" s="828" t="s">
        <v>1277</v>
      </c>
      <c r="C19" s="829">
        <v>0</v>
      </c>
      <c r="D19" s="829">
        <v>0</v>
      </c>
      <c r="E19" s="829">
        <v>0</v>
      </c>
      <c r="F19" s="829">
        <v>0</v>
      </c>
      <c r="G19" s="829">
        <v>0</v>
      </c>
      <c r="H19" s="829">
        <v>0</v>
      </c>
      <c r="I19" s="829">
        <v>0</v>
      </c>
    </row>
    <row r="20" spans="2:9" x14ac:dyDescent="0.2">
      <c r="B20" s="828" t="s">
        <v>1278</v>
      </c>
      <c r="C20" s="829">
        <v>0</v>
      </c>
      <c r="D20" s="829">
        <v>0</v>
      </c>
      <c r="E20" s="829">
        <v>0</v>
      </c>
      <c r="F20" s="829">
        <v>0</v>
      </c>
      <c r="G20" s="829">
        <v>0</v>
      </c>
      <c r="H20" s="829">
        <v>0</v>
      </c>
      <c r="I20" s="829">
        <v>0</v>
      </c>
    </row>
    <row r="21" spans="2:9" x14ac:dyDescent="0.2">
      <c r="B21" s="828" t="s">
        <v>1279</v>
      </c>
      <c r="C21" s="829">
        <v>0</v>
      </c>
      <c r="D21" s="829">
        <v>0</v>
      </c>
      <c r="E21" s="829">
        <v>0</v>
      </c>
      <c r="F21" s="829">
        <v>0</v>
      </c>
      <c r="G21" s="829">
        <v>0</v>
      </c>
      <c r="H21" s="829">
        <v>0</v>
      </c>
      <c r="I21" s="829">
        <v>0</v>
      </c>
    </row>
    <row r="22" spans="2:9" x14ac:dyDescent="0.2">
      <c r="B22" s="827" t="s">
        <v>1280</v>
      </c>
      <c r="C22" s="826">
        <v>2779350</v>
      </c>
      <c r="D22" s="826">
        <v>0</v>
      </c>
      <c r="E22" s="826">
        <v>0</v>
      </c>
      <c r="F22" s="826">
        <v>0</v>
      </c>
      <c r="G22" s="826">
        <v>0</v>
      </c>
      <c r="H22" s="826">
        <v>0</v>
      </c>
      <c r="I22" s="826">
        <v>2779350</v>
      </c>
    </row>
    <row r="23" spans="2:9" x14ac:dyDescent="0.2">
      <c r="B23" s="828" t="s">
        <v>1281</v>
      </c>
      <c r="C23" s="829">
        <v>255100</v>
      </c>
      <c r="D23" s="829">
        <v>0</v>
      </c>
      <c r="E23" s="829">
        <v>0</v>
      </c>
      <c r="F23" s="829">
        <v>0</v>
      </c>
      <c r="G23" s="829">
        <v>0</v>
      </c>
      <c r="H23" s="829">
        <v>0</v>
      </c>
      <c r="I23" s="829">
        <v>255100</v>
      </c>
    </row>
    <row r="24" spans="2:9" x14ac:dyDescent="0.2">
      <c r="B24" s="828" t="s">
        <v>1282</v>
      </c>
      <c r="C24" s="829">
        <v>110750</v>
      </c>
      <c r="D24" s="829">
        <v>0</v>
      </c>
      <c r="E24" s="829">
        <v>0</v>
      </c>
      <c r="F24" s="829">
        <v>0</v>
      </c>
      <c r="G24" s="829">
        <v>0</v>
      </c>
      <c r="H24" s="829">
        <v>0</v>
      </c>
      <c r="I24" s="829">
        <v>110750</v>
      </c>
    </row>
    <row r="25" spans="2:9" x14ac:dyDescent="0.2">
      <c r="B25" s="828" t="s">
        <v>1283</v>
      </c>
      <c r="C25" s="829">
        <v>168300</v>
      </c>
      <c r="D25" s="829">
        <v>0</v>
      </c>
      <c r="E25" s="829">
        <v>0</v>
      </c>
      <c r="F25" s="829">
        <v>0</v>
      </c>
      <c r="G25" s="829">
        <v>0</v>
      </c>
      <c r="H25" s="829">
        <v>0</v>
      </c>
      <c r="I25" s="829">
        <v>168300</v>
      </c>
    </row>
    <row r="26" spans="2:9" x14ac:dyDescent="0.2">
      <c r="B26" s="828" t="s">
        <v>1284</v>
      </c>
      <c r="C26" s="829">
        <v>689800</v>
      </c>
      <c r="D26" s="829">
        <v>0</v>
      </c>
      <c r="E26" s="829">
        <v>0</v>
      </c>
      <c r="F26" s="829">
        <v>0</v>
      </c>
      <c r="G26" s="829">
        <v>0</v>
      </c>
      <c r="H26" s="829">
        <v>0</v>
      </c>
      <c r="I26" s="829">
        <v>689800</v>
      </c>
    </row>
    <row r="27" spans="2:9" x14ac:dyDescent="0.2">
      <c r="B27" s="828" t="s">
        <v>1285</v>
      </c>
      <c r="C27" s="829">
        <v>150000</v>
      </c>
      <c r="D27" s="829">
        <v>0</v>
      </c>
      <c r="E27" s="829">
        <v>0</v>
      </c>
      <c r="F27" s="829">
        <v>0</v>
      </c>
      <c r="G27" s="829">
        <v>0</v>
      </c>
      <c r="H27" s="829">
        <v>0</v>
      </c>
      <c r="I27" s="829">
        <v>150000</v>
      </c>
    </row>
    <row r="28" spans="2:9" x14ac:dyDescent="0.2">
      <c r="B28" s="828" t="s">
        <v>1286</v>
      </c>
      <c r="C28" s="829">
        <v>723000</v>
      </c>
      <c r="D28" s="829">
        <v>0</v>
      </c>
      <c r="E28" s="829">
        <v>0</v>
      </c>
      <c r="F28" s="829">
        <v>0</v>
      </c>
      <c r="G28" s="829">
        <v>0</v>
      </c>
      <c r="H28" s="829">
        <v>0</v>
      </c>
      <c r="I28" s="829">
        <v>723000</v>
      </c>
    </row>
    <row r="29" spans="2:9" x14ac:dyDescent="0.2">
      <c r="B29" s="828" t="s">
        <v>1287</v>
      </c>
      <c r="C29" s="829">
        <v>381900</v>
      </c>
      <c r="D29" s="829">
        <v>0</v>
      </c>
      <c r="E29" s="829">
        <v>0</v>
      </c>
      <c r="F29" s="829">
        <v>0</v>
      </c>
      <c r="G29" s="829">
        <v>0</v>
      </c>
      <c r="H29" s="829">
        <v>0</v>
      </c>
      <c r="I29" s="829">
        <v>381900</v>
      </c>
    </row>
    <row r="30" spans="2:9" x14ac:dyDescent="0.2">
      <c r="B30" s="828" t="s">
        <v>1288</v>
      </c>
      <c r="C30" s="829">
        <v>0</v>
      </c>
      <c r="D30" s="829">
        <v>0</v>
      </c>
      <c r="E30" s="829">
        <v>0</v>
      </c>
      <c r="F30" s="829">
        <v>0</v>
      </c>
      <c r="G30" s="829">
        <v>0</v>
      </c>
      <c r="H30" s="829">
        <v>0</v>
      </c>
      <c r="I30" s="829">
        <v>0</v>
      </c>
    </row>
    <row r="31" spans="2:9" x14ac:dyDescent="0.2">
      <c r="B31" s="828" t="s">
        <v>1289</v>
      </c>
      <c r="C31" s="829">
        <v>300500</v>
      </c>
      <c r="D31" s="829">
        <v>0</v>
      </c>
      <c r="E31" s="829">
        <v>0</v>
      </c>
      <c r="F31" s="829">
        <v>0</v>
      </c>
      <c r="G31" s="829">
        <v>0</v>
      </c>
      <c r="H31" s="829">
        <v>0</v>
      </c>
      <c r="I31" s="829">
        <v>300500</v>
      </c>
    </row>
    <row r="32" spans="2:9" x14ac:dyDescent="0.2">
      <c r="B32" s="827" t="s">
        <v>1290</v>
      </c>
      <c r="C32" s="826">
        <v>2705220</v>
      </c>
      <c r="D32" s="826">
        <v>0</v>
      </c>
      <c r="E32" s="826">
        <v>0</v>
      </c>
      <c r="F32" s="826">
        <v>0</v>
      </c>
      <c r="G32" s="826">
        <v>0</v>
      </c>
      <c r="H32" s="826">
        <v>0</v>
      </c>
      <c r="I32" s="826">
        <v>2705220</v>
      </c>
    </row>
    <row r="33" spans="2:9" x14ac:dyDescent="0.2">
      <c r="B33" s="828" t="s">
        <v>1291</v>
      </c>
      <c r="C33" s="829">
        <v>246820</v>
      </c>
      <c r="D33" s="829">
        <v>0</v>
      </c>
      <c r="E33" s="829">
        <v>0</v>
      </c>
      <c r="F33" s="829">
        <v>0</v>
      </c>
      <c r="G33" s="829">
        <v>0</v>
      </c>
      <c r="H33" s="829">
        <v>0</v>
      </c>
      <c r="I33" s="829">
        <v>246820</v>
      </c>
    </row>
    <row r="34" spans="2:9" x14ac:dyDescent="0.2">
      <c r="B34" s="828" t="s">
        <v>1292</v>
      </c>
      <c r="C34" s="829">
        <v>136000</v>
      </c>
      <c r="D34" s="829">
        <v>0</v>
      </c>
      <c r="E34" s="829">
        <v>0</v>
      </c>
      <c r="F34" s="829">
        <v>0</v>
      </c>
      <c r="G34" s="829">
        <v>0</v>
      </c>
      <c r="H34" s="829">
        <v>0</v>
      </c>
      <c r="I34" s="829">
        <v>136000</v>
      </c>
    </row>
    <row r="35" spans="2:9" x14ac:dyDescent="0.2">
      <c r="B35" s="828" t="s">
        <v>1293</v>
      </c>
      <c r="C35" s="829">
        <v>362900</v>
      </c>
      <c r="D35" s="829">
        <v>0</v>
      </c>
      <c r="E35" s="829">
        <v>0</v>
      </c>
      <c r="F35" s="829">
        <v>0</v>
      </c>
      <c r="G35" s="829">
        <v>0</v>
      </c>
      <c r="H35" s="829">
        <v>0</v>
      </c>
      <c r="I35" s="829">
        <v>362900</v>
      </c>
    </row>
    <row r="36" spans="2:9" x14ac:dyDescent="0.2">
      <c r="B36" s="828" t="s">
        <v>1294</v>
      </c>
      <c r="C36" s="829">
        <v>20000</v>
      </c>
      <c r="D36" s="829">
        <v>0</v>
      </c>
      <c r="E36" s="829">
        <v>0</v>
      </c>
      <c r="F36" s="829">
        <v>0</v>
      </c>
      <c r="G36" s="829">
        <v>0</v>
      </c>
      <c r="H36" s="829">
        <v>0</v>
      </c>
      <c r="I36" s="829">
        <v>20000</v>
      </c>
    </row>
    <row r="37" spans="2:9" x14ac:dyDescent="0.2">
      <c r="B37" s="828" t="s">
        <v>1295</v>
      </c>
      <c r="C37" s="829">
        <v>1722700</v>
      </c>
      <c r="D37" s="829">
        <v>0</v>
      </c>
      <c r="E37" s="829">
        <v>0</v>
      </c>
      <c r="F37" s="829">
        <v>0</v>
      </c>
      <c r="G37" s="829">
        <v>0</v>
      </c>
      <c r="H37" s="829">
        <v>0</v>
      </c>
      <c r="I37" s="829">
        <v>1722700</v>
      </c>
    </row>
    <row r="38" spans="2:9" x14ac:dyDescent="0.2">
      <c r="B38" s="828" t="s">
        <v>1296</v>
      </c>
      <c r="C38" s="829">
        <v>70000</v>
      </c>
      <c r="D38" s="829">
        <v>0</v>
      </c>
      <c r="E38" s="829">
        <v>0</v>
      </c>
      <c r="F38" s="829">
        <v>0</v>
      </c>
      <c r="G38" s="829">
        <v>0</v>
      </c>
      <c r="H38" s="829">
        <v>0</v>
      </c>
      <c r="I38" s="829">
        <v>70000</v>
      </c>
    </row>
    <row r="39" spans="2:9" x14ac:dyDescent="0.2">
      <c r="B39" s="828" t="s">
        <v>1297</v>
      </c>
      <c r="C39" s="829">
        <v>98100</v>
      </c>
      <c r="D39" s="829">
        <v>0</v>
      </c>
      <c r="E39" s="829">
        <v>0</v>
      </c>
      <c r="F39" s="829">
        <v>0</v>
      </c>
      <c r="G39" s="829">
        <v>0</v>
      </c>
      <c r="H39" s="829">
        <v>0</v>
      </c>
      <c r="I39" s="829">
        <v>98100</v>
      </c>
    </row>
    <row r="40" spans="2:9" x14ac:dyDescent="0.2">
      <c r="B40" s="828" t="s">
        <v>1298</v>
      </c>
      <c r="C40" s="829">
        <v>39000</v>
      </c>
      <c r="D40" s="829">
        <v>0</v>
      </c>
      <c r="E40" s="829">
        <v>0</v>
      </c>
      <c r="F40" s="829">
        <v>0</v>
      </c>
      <c r="G40" s="829">
        <v>0</v>
      </c>
      <c r="H40" s="829">
        <v>0</v>
      </c>
      <c r="I40" s="829">
        <v>39000</v>
      </c>
    </row>
    <row r="41" spans="2:9" x14ac:dyDescent="0.2">
      <c r="B41" s="828" t="s">
        <v>1299</v>
      </c>
      <c r="C41" s="829">
        <v>9700</v>
      </c>
      <c r="D41" s="829">
        <v>0</v>
      </c>
      <c r="E41" s="829">
        <v>0</v>
      </c>
      <c r="F41" s="829">
        <v>0</v>
      </c>
      <c r="G41" s="829">
        <v>0</v>
      </c>
      <c r="H41" s="829">
        <v>0</v>
      </c>
      <c r="I41" s="829">
        <v>9700</v>
      </c>
    </row>
    <row r="42" spans="2:9" x14ac:dyDescent="0.2">
      <c r="B42" s="827" t="s">
        <v>1300</v>
      </c>
      <c r="C42" s="826">
        <v>14374324.140000001</v>
      </c>
      <c r="D42" s="826">
        <v>0</v>
      </c>
      <c r="E42" s="826">
        <v>0</v>
      </c>
      <c r="F42" s="826">
        <v>0</v>
      </c>
      <c r="G42" s="826">
        <v>0</v>
      </c>
      <c r="H42" s="826">
        <v>0</v>
      </c>
      <c r="I42" s="826">
        <v>14374324.140000001</v>
      </c>
    </row>
    <row r="43" spans="2:9" x14ac:dyDescent="0.2">
      <c r="B43" s="828" t="s">
        <v>1301</v>
      </c>
      <c r="C43" s="829">
        <v>0</v>
      </c>
      <c r="D43" s="829">
        <v>0</v>
      </c>
      <c r="E43" s="829">
        <v>0</v>
      </c>
      <c r="F43" s="829">
        <v>0</v>
      </c>
      <c r="G43" s="829">
        <v>0</v>
      </c>
      <c r="H43" s="829">
        <v>0</v>
      </c>
      <c r="I43" s="829">
        <v>0</v>
      </c>
    </row>
    <row r="44" spans="2:9" x14ac:dyDescent="0.2">
      <c r="B44" s="828" t="s">
        <v>1302</v>
      </c>
      <c r="C44" s="829">
        <v>14374324.140000001</v>
      </c>
      <c r="D44" s="829">
        <v>0</v>
      </c>
      <c r="E44" s="829">
        <v>0</v>
      </c>
      <c r="F44" s="829">
        <v>0</v>
      </c>
      <c r="G44" s="829">
        <v>0</v>
      </c>
      <c r="H44" s="829">
        <v>0</v>
      </c>
      <c r="I44" s="829">
        <v>14374324.140000001</v>
      </c>
    </row>
    <row r="45" spans="2:9" x14ac:dyDescent="0.2">
      <c r="B45" s="828" t="s">
        <v>1303</v>
      </c>
      <c r="C45" s="829">
        <v>0</v>
      </c>
      <c r="D45" s="829">
        <v>0</v>
      </c>
      <c r="E45" s="829">
        <v>0</v>
      </c>
      <c r="F45" s="829">
        <v>0</v>
      </c>
      <c r="G45" s="829">
        <v>0</v>
      </c>
      <c r="H45" s="829">
        <v>0</v>
      </c>
      <c r="I45" s="829">
        <v>0</v>
      </c>
    </row>
    <row r="46" spans="2:9" x14ac:dyDescent="0.2">
      <c r="B46" s="828" t="s">
        <v>1304</v>
      </c>
      <c r="C46" s="829">
        <v>0</v>
      </c>
      <c r="D46" s="829">
        <v>0</v>
      </c>
      <c r="E46" s="829">
        <v>0</v>
      </c>
      <c r="F46" s="829">
        <v>0</v>
      </c>
      <c r="G46" s="829">
        <v>0</v>
      </c>
      <c r="H46" s="829">
        <v>0</v>
      </c>
      <c r="I46" s="829">
        <v>0</v>
      </c>
    </row>
    <row r="47" spans="2:9" x14ac:dyDescent="0.2">
      <c r="B47" s="828" t="s">
        <v>1305</v>
      </c>
      <c r="C47" s="829">
        <v>0</v>
      </c>
      <c r="D47" s="829">
        <v>0</v>
      </c>
      <c r="E47" s="829">
        <v>0</v>
      </c>
      <c r="F47" s="829">
        <v>0</v>
      </c>
      <c r="G47" s="829">
        <v>0</v>
      </c>
      <c r="H47" s="829">
        <v>0</v>
      </c>
      <c r="I47" s="829">
        <v>0</v>
      </c>
    </row>
    <row r="48" spans="2:9" x14ac:dyDescent="0.2">
      <c r="B48" s="828" t="s">
        <v>1306</v>
      </c>
      <c r="C48" s="829">
        <v>0</v>
      </c>
      <c r="D48" s="829">
        <v>0</v>
      </c>
      <c r="E48" s="829">
        <v>0</v>
      </c>
      <c r="F48" s="829">
        <v>0</v>
      </c>
      <c r="G48" s="829">
        <v>0</v>
      </c>
      <c r="H48" s="829">
        <v>0</v>
      </c>
      <c r="I48" s="829">
        <v>0</v>
      </c>
    </row>
    <row r="49" spans="2:9" x14ac:dyDescent="0.2">
      <c r="B49" s="828" t="s">
        <v>1307</v>
      </c>
      <c r="C49" s="829">
        <v>0</v>
      </c>
      <c r="D49" s="829">
        <v>0</v>
      </c>
      <c r="E49" s="829">
        <v>0</v>
      </c>
      <c r="F49" s="829">
        <v>0</v>
      </c>
      <c r="G49" s="829">
        <v>0</v>
      </c>
      <c r="H49" s="829">
        <v>0</v>
      </c>
      <c r="I49" s="829">
        <v>0</v>
      </c>
    </row>
    <row r="50" spans="2:9" x14ac:dyDescent="0.2">
      <c r="B50" s="828" t="s">
        <v>1308</v>
      </c>
      <c r="C50" s="829">
        <v>0</v>
      </c>
      <c r="D50" s="829">
        <v>0</v>
      </c>
      <c r="E50" s="829">
        <v>0</v>
      </c>
      <c r="F50" s="829">
        <v>0</v>
      </c>
      <c r="G50" s="829">
        <v>0</v>
      </c>
      <c r="H50" s="829">
        <v>0</v>
      </c>
      <c r="I50" s="829">
        <v>0</v>
      </c>
    </row>
    <row r="51" spans="2:9" x14ac:dyDescent="0.2">
      <c r="B51" s="828" t="s">
        <v>1309</v>
      </c>
      <c r="C51" s="829">
        <v>0</v>
      </c>
      <c r="D51" s="829">
        <v>0</v>
      </c>
      <c r="E51" s="829">
        <v>0</v>
      </c>
      <c r="F51" s="829">
        <v>0</v>
      </c>
      <c r="G51" s="829">
        <v>0</v>
      </c>
      <c r="H51" s="829">
        <v>0</v>
      </c>
      <c r="I51" s="829">
        <v>0</v>
      </c>
    </row>
    <row r="52" spans="2:9" x14ac:dyDescent="0.2">
      <c r="B52" s="827" t="s">
        <v>1310</v>
      </c>
      <c r="C52" s="826">
        <v>292600</v>
      </c>
      <c r="D52" s="826">
        <v>0</v>
      </c>
      <c r="E52" s="826">
        <v>0</v>
      </c>
      <c r="F52" s="826">
        <v>0</v>
      </c>
      <c r="G52" s="826">
        <v>0</v>
      </c>
      <c r="H52" s="826">
        <v>0</v>
      </c>
      <c r="I52" s="826">
        <v>292600</v>
      </c>
    </row>
    <row r="53" spans="2:9" x14ac:dyDescent="0.2">
      <c r="B53" s="828" t="s">
        <v>1311</v>
      </c>
      <c r="C53" s="829">
        <v>292600</v>
      </c>
      <c r="D53" s="829">
        <v>0</v>
      </c>
      <c r="E53" s="829">
        <v>0</v>
      </c>
      <c r="F53" s="829">
        <v>0</v>
      </c>
      <c r="G53" s="829">
        <v>0</v>
      </c>
      <c r="H53" s="829">
        <v>0</v>
      </c>
      <c r="I53" s="829">
        <v>292600</v>
      </c>
    </row>
    <row r="54" spans="2:9" x14ac:dyDescent="0.2">
      <c r="B54" s="828" t="s">
        <v>1312</v>
      </c>
      <c r="C54" s="829">
        <v>0</v>
      </c>
      <c r="D54" s="829">
        <v>0</v>
      </c>
      <c r="E54" s="829">
        <v>0</v>
      </c>
      <c r="F54" s="829">
        <v>0</v>
      </c>
      <c r="G54" s="829">
        <v>0</v>
      </c>
      <c r="H54" s="829">
        <v>0</v>
      </c>
      <c r="I54" s="829">
        <v>0</v>
      </c>
    </row>
    <row r="55" spans="2:9" x14ac:dyDescent="0.2">
      <c r="B55" s="828" t="s">
        <v>1313</v>
      </c>
      <c r="C55" s="829">
        <v>0</v>
      </c>
      <c r="D55" s="829">
        <v>0</v>
      </c>
      <c r="E55" s="829">
        <v>0</v>
      </c>
      <c r="F55" s="829">
        <v>0</v>
      </c>
      <c r="G55" s="829">
        <v>0</v>
      </c>
      <c r="H55" s="829">
        <v>0</v>
      </c>
      <c r="I55" s="829">
        <v>0</v>
      </c>
    </row>
    <row r="56" spans="2:9" x14ac:dyDescent="0.2">
      <c r="B56" s="828" t="s">
        <v>1314</v>
      </c>
      <c r="C56" s="829">
        <v>0</v>
      </c>
      <c r="D56" s="829">
        <v>0</v>
      </c>
      <c r="E56" s="829">
        <v>0</v>
      </c>
      <c r="F56" s="829">
        <v>0</v>
      </c>
      <c r="G56" s="829">
        <v>0</v>
      </c>
      <c r="H56" s="829">
        <v>0</v>
      </c>
      <c r="I56" s="829">
        <v>0</v>
      </c>
    </row>
    <row r="57" spans="2:9" x14ac:dyDescent="0.2">
      <c r="B57" s="828" t="s">
        <v>1315</v>
      </c>
      <c r="C57" s="829">
        <v>0</v>
      </c>
      <c r="D57" s="829">
        <v>0</v>
      </c>
      <c r="E57" s="829">
        <v>0</v>
      </c>
      <c r="F57" s="829">
        <v>0</v>
      </c>
      <c r="G57" s="829">
        <v>0</v>
      </c>
      <c r="H57" s="829">
        <v>0</v>
      </c>
      <c r="I57" s="829">
        <v>0</v>
      </c>
    </row>
    <row r="58" spans="2:9" x14ac:dyDescent="0.2">
      <c r="B58" s="828" t="s">
        <v>1316</v>
      </c>
      <c r="C58" s="829">
        <v>0</v>
      </c>
      <c r="D58" s="829">
        <v>0</v>
      </c>
      <c r="E58" s="829">
        <v>0</v>
      </c>
      <c r="F58" s="829">
        <v>0</v>
      </c>
      <c r="G58" s="829">
        <v>0</v>
      </c>
      <c r="H58" s="829">
        <v>0</v>
      </c>
      <c r="I58" s="829">
        <v>0</v>
      </c>
    </row>
    <row r="59" spans="2:9" x14ac:dyDescent="0.2">
      <c r="B59" s="828" t="s">
        <v>1317</v>
      </c>
      <c r="C59" s="829">
        <v>0</v>
      </c>
      <c r="D59" s="829">
        <v>0</v>
      </c>
      <c r="E59" s="829">
        <v>0</v>
      </c>
      <c r="F59" s="829">
        <v>0</v>
      </c>
      <c r="G59" s="829">
        <v>0</v>
      </c>
      <c r="H59" s="829">
        <v>0</v>
      </c>
      <c r="I59" s="829">
        <v>0</v>
      </c>
    </row>
    <row r="60" spans="2:9" x14ac:dyDescent="0.2">
      <c r="B60" s="828" t="s">
        <v>1318</v>
      </c>
      <c r="C60" s="829">
        <v>0</v>
      </c>
      <c r="D60" s="829">
        <v>0</v>
      </c>
      <c r="E60" s="829">
        <v>0</v>
      </c>
      <c r="F60" s="829">
        <v>0</v>
      </c>
      <c r="G60" s="829">
        <v>0</v>
      </c>
      <c r="H60" s="829">
        <v>0</v>
      </c>
      <c r="I60" s="829">
        <v>0</v>
      </c>
    </row>
    <row r="61" spans="2:9" x14ac:dyDescent="0.2">
      <c r="B61" s="828" t="s">
        <v>1319</v>
      </c>
      <c r="C61" s="829">
        <v>0</v>
      </c>
      <c r="D61" s="829">
        <v>0</v>
      </c>
      <c r="E61" s="829">
        <v>0</v>
      </c>
      <c r="F61" s="829">
        <v>0</v>
      </c>
      <c r="G61" s="829">
        <v>0</v>
      </c>
      <c r="H61" s="829">
        <v>0</v>
      </c>
      <c r="I61" s="829">
        <v>0</v>
      </c>
    </row>
    <row r="62" spans="2:9" x14ac:dyDescent="0.2">
      <c r="B62" s="827" t="s">
        <v>1320</v>
      </c>
      <c r="C62" s="826">
        <v>0</v>
      </c>
      <c r="D62" s="826">
        <v>0</v>
      </c>
      <c r="E62" s="826">
        <v>0</v>
      </c>
      <c r="F62" s="826">
        <v>0</v>
      </c>
      <c r="G62" s="826">
        <v>0</v>
      </c>
      <c r="H62" s="826">
        <v>0</v>
      </c>
      <c r="I62" s="826">
        <v>0</v>
      </c>
    </row>
    <row r="63" spans="2:9" x14ac:dyDescent="0.2">
      <c r="B63" s="828" t="s">
        <v>1321</v>
      </c>
      <c r="C63" s="829">
        <v>0</v>
      </c>
      <c r="D63" s="829">
        <v>0</v>
      </c>
      <c r="E63" s="829">
        <v>0</v>
      </c>
      <c r="F63" s="829">
        <v>0</v>
      </c>
      <c r="G63" s="829">
        <v>0</v>
      </c>
      <c r="H63" s="829">
        <v>0</v>
      </c>
      <c r="I63" s="829">
        <v>0</v>
      </c>
    </row>
    <row r="64" spans="2:9" x14ac:dyDescent="0.2">
      <c r="B64" s="828" t="s">
        <v>1322</v>
      </c>
      <c r="C64" s="829">
        <v>0</v>
      </c>
      <c r="D64" s="829">
        <v>0</v>
      </c>
      <c r="E64" s="829">
        <v>0</v>
      </c>
      <c r="F64" s="829">
        <v>0</v>
      </c>
      <c r="G64" s="829">
        <v>0</v>
      </c>
      <c r="H64" s="829">
        <v>0</v>
      </c>
      <c r="I64" s="829">
        <v>0</v>
      </c>
    </row>
    <row r="65" spans="2:9" x14ac:dyDescent="0.2">
      <c r="B65" s="828" t="s">
        <v>1323</v>
      </c>
      <c r="C65" s="829">
        <v>0</v>
      </c>
      <c r="D65" s="829">
        <v>0</v>
      </c>
      <c r="E65" s="829">
        <v>0</v>
      </c>
      <c r="F65" s="829">
        <v>0</v>
      </c>
      <c r="G65" s="829">
        <v>0</v>
      </c>
      <c r="H65" s="829">
        <v>0</v>
      </c>
      <c r="I65" s="829">
        <v>0</v>
      </c>
    </row>
    <row r="66" spans="2:9" x14ac:dyDescent="0.2">
      <c r="B66" s="827" t="s">
        <v>1324</v>
      </c>
      <c r="C66" s="826">
        <v>0</v>
      </c>
      <c r="D66" s="826">
        <v>0</v>
      </c>
      <c r="E66" s="826">
        <v>0</v>
      </c>
      <c r="F66" s="826">
        <v>0</v>
      </c>
      <c r="G66" s="826">
        <v>0</v>
      </c>
      <c r="H66" s="826">
        <v>0</v>
      </c>
      <c r="I66" s="826">
        <v>0</v>
      </c>
    </row>
    <row r="67" spans="2:9" x14ac:dyDescent="0.2">
      <c r="B67" s="828" t="s">
        <v>1325</v>
      </c>
      <c r="C67" s="829">
        <v>0</v>
      </c>
      <c r="D67" s="829">
        <v>0</v>
      </c>
      <c r="E67" s="829">
        <v>0</v>
      </c>
      <c r="F67" s="829">
        <v>0</v>
      </c>
      <c r="G67" s="829">
        <v>0</v>
      </c>
      <c r="H67" s="829">
        <v>0</v>
      </c>
      <c r="I67" s="829">
        <v>0</v>
      </c>
    </row>
    <row r="68" spans="2:9" x14ac:dyDescent="0.2">
      <c r="B68" s="828" t="s">
        <v>1326</v>
      </c>
      <c r="C68" s="829">
        <v>0</v>
      </c>
      <c r="D68" s="829">
        <v>0</v>
      </c>
      <c r="E68" s="829">
        <v>0</v>
      </c>
      <c r="F68" s="829">
        <v>0</v>
      </c>
      <c r="G68" s="829">
        <v>0</v>
      </c>
      <c r="H68" s="829">
        <v>0</v>
      </c>
      <c r="I68" s="829">
        <v>0</v>
      </c>
    </row>
    <row r="69" spans="2:9" x14ac:dyDescent="0.2">
      <c r="B69" s="828" t="s">
        <v>1327</v>
      </c>
      <c r="C69" s="829">
        <v>0</v>
      </c>
      <c r="D69" s="829">
        <v>0</v>
      </c>
      <c r="E69" s="829">
        <v>0</v>
      </c>
      <c r="F69" s="829">
        <v>0</v>
      </c>
      <c r="G69" s="829">
        <v>0</v>
      </c>
      <c r="H69" s="829">
        <v>0</v>
      </c>
      <c r="I69" s="829">
        <v>0</v>
      </c>
    </row>
    <row r="70" spans="2:9" x14ac:dyDescent="0.2">
      <c r="B70" s="828" t="s">
        <v>1328</v>
      </c>
      <c r="C70" s="829">
        <v>0</v>
      </c>
      <c r="D70" s="829">
        <v>0</v>
      </c>
      <c r="E70" s="829">
        <v>0</v>
      </c>
      <c r="F70" s="829">
        <v>0</v>
      </c>
      <c r="G70" s="829">
        <v>0</v>
      </c>
      <c r="H70" s="829">
        <v>0</v>
      </c>
      <c r="I70" s="829">
        <v>0</v>
      </c>
    </row>
    <row r="71" spans="2:9" x14ac:dyDescent="0.2">
      <c r="B71" s="828" t="s">
        <v>1329</v>
      </c>
      <c r="C71" s="829">
        <v>0</v>
      </c>
      <c r="D71" s="829">
        <v>0</v>
      </c>
      <c r="E71" s="829">
        <v>0</v>
      </c>
      <c r="F71" s="829">
        <v>0</v>
      </c>
      <c r="G71" s="829">
        <v>0</v>
      </c>
      <c r="H71" s="829">
        <v>0</v>
      </c>
      <c r="I71" s="829">
        <v>0</v>
      </c>
    </row>
    <row r="72" spans="2:9" x14ac:dyDescent="0.2">
      <c r="B72" s="828" t="s">
        <v>1331</v>
      </c>
      <c r="C72" s="829">
        <v>0</v>
      </c>
      <c r="D72" s="829">
        <v>0</v>
      </c>
      <c r="E72" s="829">
        <v>0</v>
      </c>
      <c r="F72" s="829">
        <v>0</v>
      </c>
      <c r="G72" s="829">
        <v>0</v>
      </c>
      <c r="H72" s="829">
        <v>0</v>
      </c>
      <c r="I72" s="829">
        <v>0</v>
      </c>
    </row>
    <row r="73" spans="2:9" x14ac:dyDescent="0.2">
      <c r="B73" s="828" t="s">
        <v>1332</v>
      </c>
      <c r="C73" s="829">
        <v>0</v>
      </c>
      <c r="D73" s="829">
        <v>0</v>
      </c>
      <c r="E73" s="829">
        <v>0</v>
      </c>
      <c r="F73" s="829">
        <v>0</v>
      </c>
      <c r="G73" s="829">
        <v>0</v>
      </c>
      <c r="H73" s="829">
        <v>0</v>
      </c>
      <c r="I73" s="829">
        <v>0</v>
      </c>
    </row>
    <row r="74" spans="2:9" x14ac:dyDescent="0.2">
      <c r="B74" s="827" t="s">
        <v>1333</v>
      </c>
      <c r="C74" s="826">
        <v>0</v>
      </c>
      <c r="D74" s="826">
        <v>0</v>
      </c>
      <c r="E74" s="826">
        <v>0</v>
      </c>
      <c r="F74" s="826">
        <v>0</v>
      </c>
      <c r="G74" s="826">
        <v>0</v>
      </c>
      <c r="H74" s="826">
        <v>0</v>
      </c>
      <c r="I74" s="826">
        <v>0</v>
      </c>
    </row>
    <row r="75" spans="2:9" x14ac:dyDescent="0.2">
      <c r="B75" s="828" t="s">
        <v>1334</v>
      </c>
      <c r="C75" s="829">
        <v>0</v>
      </c>
      <c r="D75" s="829">
        <v>0</v>
      </c>
      <c r="E75" s="829">
        <v>0</v>
      </c>
      <c r="F75" s="829">
        <v>0</v>
      </c>
      <c r="G75" s="829">
        <v>0</v>
      </c>
      <c r="H75" s="829">
        <v>0</v>
      </c>
      <c r="I75" s="829">
        <v>0</v>
      </c>
    </row>
    <row r="76" spans="2:9" x14ac:dyDescent="0.2">
      <c r="B76" s="828" t="s">
        <v>1335</v>
      </c>
      <c r="C76" s="829">
        <v>0</v>
      </c>
      <c r="D76" s="829">
        <v>0</v>
      </c>
      <c r="E76" s="829">
        <v>0</v>
      </c>
      <c r="F76" s="829">
        <v>0</v>
      </c>
      <c r="G76" s="829">
        <v>0</v>
      </c>
      <c r="H76" s="829">
        <v>0</v>
      </c>
      <c r="I76" s="829">
        <v>0</v>
      </c>
    </row>
    <row r="77" spans="2:9" x14ac:dyDescent="0.2">
      <c r="B77" s="828" t="s">
        <v>1336</v>
      </c>
      <c r="C77" s="829">
        <v>0</v>
      </c>
      <c r="D77" s="829">
        <v>0</v>
      </c>
      <c r="E77" s="829">
        <v>0</v>
      </c>
      <c r="F77" s="829">
        <v>0</v>
      </c>
      <c r="G77" s="829">
        <v>0</v>
      </c>
      <c r="H77" s="829">
        <v>0</v>
      </c>
      <c r="I77" s="829">
        <v>0</v>
      </c>
    </row>
    <row r="78" spans="2:9" x14ac:dyDescent="0.2">
      <c r="B78" s="827" t="s">
        <v>1337</v>
      </c>
      <c r="C78" s="826">
        <v>0</v>
      </c>
      <c r="D78" s="826">
        <v>0</v>
      </c>
      <c r="E78" s="826">
        <v>0</v>
      </c>
      <c r="F78" s="826">
        <v>0</v>
      </c>
      <c r="G78" s="826">
        <v>0</v>
      </c>
      <c r="H78" s="826">
        <v>0</v>
      </c>
      <c r="I78" s="826">
        <v>0</v>
      </c>
    </row>
    <row r="79" spans="2:9" x14ac:dyDescent="0.2">
      <c r="B79" s="828" t="s">
        <v>1338</v>
      </c>
      <c r="C79" s="829">
        <v>0</v>
      </c>
      <c r="D79" s="829">
        <v>0</v>
      </c>
      <c r="E79" s="829">
        <v>0</v>
      </c>
      <c r="F79" s="829">
        <v>0</v>
      </c>
      <c r="G79" s="829">
        <v>0</v>
      </c>
      <c r="H79" s="829">
        <v>0</v>
      </c>
      <c r="I79" s="829">
        <v>0</v>
      </c>
    </row>
    <row r="80" spans="2:9" x14ac:dyDescent="0.2">
      <c r="B80" s="828" t="s">
        <v>1339</v>
      </c>
      <c r="C80" s="829">
        <v>0</v>
      </c>
      <c r="D80" s="829">
        <v>0</v>
      </c>
      <c r="E80" s="829">
        <v>0</v>
      </c>
      <c r="F80" s="829">
        <v>0</v>
      </c>
      <c r="G80" s="829">
        <v>0</v>
      </c>
      <c r="H80" s="829">
        <v>0</v>
      </c>
      <c r="I80" s="829">
        <v>0</v>
      </c>
    </row>
    <row r="81" spans="2:9" x14ac:dyDescent="0.2">
      <c r="B81" s="828" t="s">
        <v>1340</v>
      </c>
      <c r="C81" s="829">
        <v>0</v>
      </c>
      <c r="D81" s="829">
        <v>0</v>
      </c>
      <c r="E81" s="829">
        <v>0</v>
      </c>
      <c r="F81" s="829">
        <v>0</v>
      </c>
      <c r="G81" s="829">
        <v>0</v>
      </c>
      <c r="H81" s="829">
        <v>0</v>
      </c>
      <c r="I81" s="829">
        <v>0</v>
      </c>
    </row>
    <row r="82" spans="2:9" x14ac:dyDescent="0.2">
      <c r="B82" s="828" t="s">
        <v>1341</v>
      </c>
      <c r="C82" s="829">
        <v>0</v>
      </c>
      <c r="D82" s="829">
        <v>0</v>
      </c>
      <c r="E82" s="829">
        <v>0</v>
      </c>
      <c r="F82" s="829">
        <v>0</v>
      </c>
      <c r="G82" s="829">
        <v>0</v>
      </c>
      <c r="H82" s="829">
        <v>0</v>
      </c>
      <c r="I82" s="829">
        <v>0</v>
      </c>
    </row>
    <row r="83" spans="2:9" x14ac:dyDescent="0.2">
      <c r="B83" s="828" t="s">
        <v>1342</v>
      </c>
      <c r="C83" s="829">
        <v>0</v>
      </c>
      <c r="D83" s="829">
        <v>0</v>
      </c>
      <c r="E83" s="829">
        <v>0</v>
      </c>
      <c r="F83" s="829">
        <v>0</v>
      </c>
      <c r="G83" s="829">
        <v>0</v>
      </c>
      <c r="H83" s="829">
        <v>0</v>
      </c>
      <c r="I83" s="829">
        <v>0</v>
      </c>
    </row>
    <row r="84" spans="2:9" x14ac:dyDescent="0.2">
      <c r="B84" s="828" t="s">
        <v>1343</v>
      </c>
      <c r="C84" s="829">
        <v>0</v>
      </c>
      <c r="D84" s="829">
        <v>0</v>
      </c>
      <c r="E84" s="829">
        <v>0</v>
      </c>
      <c r="F84" s="829">
        <v>0</v>
      </c>
      <c r="G84" s="829">
        <v>0</v>
      </c>
      <c r="H84" s="829">
        <v>0</v>
      </c>
      <c r="I84" s="829">
        <v>0</v>
      </c>
    </row>
    <row r="85" spans="2:9" x14ac:dyDescent="0.2">
      <c r="B85" s="828" t="s">
        <v>1344</v>
      </c>
      <c r="C85" s="829">
        <v>0</v>
      </c>
      <c r="D85" s="829">
        <v>0</v>
      </c>
      <c r="E85" s="829">
        <v>0</v>
      </c>
      <c r="F85" s="829">
        <v>0</v>
      </c>
      <c r="G85" s="829">
        <v>0</v>
      </c>
      <c r="H85" s="829">
        <v>0</v>
      </c>
      <c r="I85" s="829">
        <v>0</v>
      </c>
    </row>
    <row r="86" spans="2:9" x14ac:dyDescent="0.2">
      <c r="B86" s="830"/>
      <c r="C86" s="829"/>
      <c r="D86" s="829"/>
      <c r="E86" s="829"/>
      <c r="F86" s="829"/>
      <c r="G86" s="829"/>
      <c r="H86" s="829"/>
      <c r="I86" s="829"/>
    </row>
    <row r="87" spans="2:9" x14ac:dyDescent="0.2">
      <c r="B87" s="831" t="s">
        <v>1345</v>
      </c>
      <c r="C87" s="826">
        <v>1500000</v>
      </c>
      <c r="D87" s="826">
        <v>0</v>
      </c>
      <c r="E87" s="826">
        <v>0</v>
      </c>
      <c r="F87" s="826">
        <v>0</v>
      </c>
      <c r="G87" s="826">
        <v>0</v>
      </c>
      <c r="H87" s="826">
        <v>0</v>
      </c>
      <c r="I87" s="826">
        <v>1500000</v>
      </c>
    </row>
    <row r="88" spans="2:9" x14ac:dyDescent="0.2">
      <c r="B88" s="827" t="s">
        <v>1272</v>
      </c>
      <c r="C88" s="826">
        <v>0</v>
      </c>
      <c r="D88" s="826">
        <v>0</v>
      </c>
      <c r="E88" s="826">
        <v>0</v>
      </c>
      <c r="F88" s="826">
        <v>0</v>
      </c>
      <c r="G88" s="826">
        <v>0</v>
      </c>
      <c r="H88" s="826">
        <v>0</v>
      </c>
      <c r="I88" s="826">
        <v>0</v>
      </c>
    </row>
    <row r="89" spans="2:9" x14ac:dyDescent="0.2">
      <c r="B89" s="828" t="s">
        <v>1273</v>
      </c>
      <c r="C89" s="829">
        <v>0</v>
      </c>
      <c r="D89" s="829">
        <v>0</v>
      </c>
      <c r="E89" s="829">
        <v>0</v>
      </c>
      <c r="F89" s="829">
        <v>0</v>
      </c>
      <c r="G89" s="829">
        <v>0</v>
      </c>
      <c r="H89" s="829">
        <v>0</v>
      </c>
      <c r="I89" s="829">
        <v>0</v>
      </c>
    </row>
    <row r="90" spans="2:9" x14ac:dyDescent="0.2">
      <c r="B90" s="828" t="s">
        <v>1274</v>
      </c>
      <c r="C90" s="829">
        <v>0</v>
      </c>
      <c r="D90" s="829">
        <v>0</v>
      </c>
      <c r="E90" s="829">
        <v>0</v>
      </c>
      <c r="F90" s="829">
        <v>0</v>
      </c>
      <c r="G90" s="829">
        <v>0</v>
      </c>
      <c r="H90" s="829">
        <v>0</v>
      </c>
      <c r="I90" s="829">
        <v>0</v>
      </c>
    </row>
    <row r="91" spans="2:9" x14ac:dyDescent="0.2">
      <c r="B91" s="828" t="s">
        <v>1275</v>
      </c>
      <c r="C91" s="829">
        <v>0</v>
      </c>
      <c r="D91" s="829">
        <v>0</v>
      </c>
      <c r="E91" s="829">
        <v>0</v>
      </c>
      <c r="F91" s="829">
        <v>0</v>
      </c>
      <c r="G91" s="829">
        <v>0</v>
      </c>
      <c r="H91" s="829">
        <v>0</v>
      </c>
      <c r="I91" s="829">
        <v>0</v>
      </c>
    </row>
    <row r="92" spans="2:9" x14ac:dyDescent="0.2">
      <c r="B92" s="828" t="s">
        <v>1276</v>
      </c>
      <c r="C92" s="829">
        <v>0</v>
      </c>
      <c r="D92" s="829">
        <v>0</v>
      </c>
      <c r="E92" s="829">
        <v>0</v>
      </c>
      <c r="F92" s="829">
        <v>0</v>
      </c>
      <c r="G92" s="829">
        <v>0</v>
      </c>
      <c r="H92" s="829">
        <v>0</v>
      </c>
      <c r="I92" s="829">
        <v>0</v>
      </c>
    </row>
    <row r="93" spans="2:9" x14ac:dyDescent="0.2">
      <c r="B93" s="828" t="s">
        <v>1277</v>
      </c>
      <c r="C93" s="829">
        <v>0</v>
      </c>
      <c r="D93" s="829">
        <v>0</v>
      </c>
      <c r="E93" s="829">
        <v>0</v>
      </c>
      <c r="F93" s="829">
        <v>0</v>
      </c>
      <c r="G93" s="829">
        <v>0</v>
      </c>
      <c r="H93" s="829">
        <v>0</v>
      </c>
      <c r="I93" s="829">
        <v>0</v>
      </c>
    </row>
    <row r="94" spans="2:9" x14ac:dyDescent="0.2">
      <c r="B94" s="828" t="s">
        <v>1278</v>
      </c>
      <c r="C94" s="829">
        <v>0</v>
      </c>
      <c r="D94" s="829">
        <v>0</v>
      </c>
      <c r="E94" s="829">
        <v>0</v>
      </c>
      <c r="F94" s="829">
        <v>0</v>
      </c>
      <c r="G94" s="829">
        <v>0</v>
      </c>
      <c r="H94" s="829">
        <v>0</v>
      </c>
      <c r="I94" s="829">
        <v>0</v>
      </c>
    </row>
    <row r="95" spans="2:9" x14ac:dyDescent="0.2">
      <c r="B95" s="828" t="s">
        <v>1279</v>
      </c>
      <c r="C95" s="829">
        <v>0</v>
      </c>
      <c r="D95" s="829">
        <v>0</v>
      </c>
      <c r="E95" s="829">
        <v>0</v>
      </c>
      <c r="F95" s="829">
        <v>0</v>
      </c>
      <c r="G95" s="829">
        <v>0</v>
      </c>
      <c r="H95" s="829">
        <v>0</v>
      </c>
      <c r="I95" s="829">
        <v>0</v>
      </c>
    </row>
    <row r="96" spans="2:9" x14ac:dyDescent="0.2">
      <c r="B96" s="827" t="s">
        <v>1280</v>
      </c>
      <c r="C96" s="826">
        <v>0</v>
      </c>
      <c r="D96" s="826">
        <v>0</v>
      </c>
      <c r="E96" s="826">
        <v>0</v>
      </c>
      <c r="F96" s="826">
        <v>0</v>
      </c>
      <c r="G96" s="826">
        <v>0</v>
      </c>
      <c r="H96" s="826">
        <v>0</v>
      </c>
      <c r="I96" s="826">
        <v>0</v>
      </c>
    </row>
    <row r="97" spans="2:9" x14ac:dyDescent="0.2">
      <c r="B97" s="828" t="s">
        <v>1281</v>
      </c>
      <c r="C97" s="829">
        <v>0</v>
      </c>
      <c r="D97" s="829">
        <v>0</v>
      </c>
      <c r="E97" s="829">
        <v>0</v>
      </c>
      <c r="F97" s="829">
        <v>0</v>
      </c>
      <c r="G97" s="829">
        <v>0</v>
      </c>
      <c r="H97" s="829">
        <v>0</v>
      </c>
      <c r="I97" s="829">
        <v>0</v>
      </c>
    </row>
    <row r="98" spans="2:9" x14ac:dyDescent="0.2">
      <c r="B98" s="828" t="s">
        <v>1282</v>
      </c>
      <c r="C98" s="829">
        <v>0</v>
      </c>
      <c r="D98" s="829">
        <v>0</v>
      </c>
      <c r="E98" s="829">
        <v>0</v>
      </c>
      <c r="F98" s="829">
        <v>0</v>
      </c>
      <c r="G98" s="829">
        <v>0</v>
      </c>
      <c r="H98" s="829">
        <v>0</v>
      </c>
      <c r="I98" s="829">
        <v>0</v>
      </c>
    </row>
    <row r="99" spans="2:9" x14ac:dyDescent="0.2">
      <c r="B99" s="828" t="s">
        <v>1283</v>
      </c>
      <c r="C99" s="829">
        <v>0</v>
      </c>
      <c r="D99" s="829">
        <v>0</v>
      </c>
      <c r="E99" s="829">
        <v>0</v>
      </c>
      <c r="F99" s="829">
        <v>0</v>
      </c>
      <c r="G99" s="829">
        <v>0</v>
      </c>
      <c r="H99" s="829">
        <v>0</v>
      </c>
      <c r="I99" s="829">
        <v>0</v>
      </c>
    </row>
    <row r="100" spans="2:9" x14ac:dyDescent="0.2">
      <c r="B100" s="828" t="s">
        <v>1284</v>
      </c>
      <c r="C100" s="829">
        <v>0</v>
      </c>
      <c r="D100" s="829">
        <v>0</v>
      </c>
      <c r="E100" s="829">
        <v>0</v>
      </c>
      <c r="F100" s="829">
        <v>0</v>
      </c>
      <c r="G100" s="829">
        <v>0</v>
      </c>
      <c r="H100" s="829">
        <v>0</v>
      </c>
      <c r="I100" s="829">
        <v>0</v>
      </c>
    </row>
    <row r="101" spans="2:9" x14ac:dyDescent="0.2">
      <c r="B101" s="832" t="s">
        <v>1285</v>
      </c>
      <c r="C101" s="829">
        <v>0</v>
      </c>
      <c r="D101" s="829">
        <v>0</v>
      </c>
      <c r="E101" s="829">
        <v>0</v>
      </c>
      <c r="F101" s="829">
        <v>0</v>
      </c>
      <c r="G101" s="829">
        <v>0</v>
      </c>
      <c r="H101" s="829">
        <v>0</v>
      </c>
      <c r="I101" s="829">
        <v>0</v>
      </c>
    </row>
    <row r="102" spans="2:9" x14ac:dyDescent="0.2">
      <c r="B102" s="828" t="s">
        <v>1286</v>
      </c>
      <c r="C102" s="829">
        <v>0</v>
      </c>
      <c r="D102" s="829">
        <v>0</v>
      </c>
      <c r="E102" s="829">
        <v>0</v>
      </c>
      <c r="F102" s="829">
        <v>0</v>
      </c>
      <c r="G102" s="829">
        <v>0</v>
      </c>
      <c r="H102" s="829">
        <v>0</v>
      </c>
      <c r="I102" s="829">
        <v>0</v>
      </c>
    </row>
    <row r="103" spans="2:9" x14ac:dyDescent="0.2">
      <c r="B103" s="828" t="s">
        <v>1287</v>
      </c>
      <c r="C103" s="829">
        <v>0</v>
      </c>
      <c r="D103" s="829">
        <v>0</v>
      </c>
      <c r="E103" s="829">
        <v>0</v>
      </c>
      <c r="F103" s="829">
        <v>0</v>
      </c>
      <c r="G103" s="829">
        <v>0</v>
      </c>
      <c r="H103" s="829">
        <v>0</v>
      </c>
      <c r="I103" s="829">
        <v>0</v>
      </c>
    </row>
    <row r="104" spans="2:9" x14ac:dyDescent="0.2">
      <c r="B104" s="828" t="s">
        <v>1288</v>
      </c>
      <c r="C104" s="829">
        <v>0</v>
      </c>
      <c r="D104" s="829">
        <v>0</v>
      </c>
      <c r="E104" s="829">
        <v>0</v>
      </c>
      <c r="F104" s="829">
        <v>0</v>
      </c>
      <c r="G104" s="829">
        <v>0</v>
      </c>
      <c r="H104" s="829">
        <v>0</v>
      </c>
      <c r="I104" s="829">
        <v>0</v>
      </c>
    </row>
    <row r="105" spans="2:9" x14ac:dyDescent="0.2">
      <c r="B105" s="828" t="s">
        <v>1289</v>
      </c>
      <c r="C105" s="829">
        <v>0</v>
      </c>
      <c r="D105" s="829">
        <v>0</v>
      </c>
      <c r="E105" s="829">
        <v>0</v>
      </c>
      <c r="F105" s="829">
        <v>0</v>
      </c>
      <c r="G105" s="829">
        <v>0</v>
      </c>
      <c r="H105" s="829">
        <v>0</v>
      </c>
      <c r="I105" s="829">
        <v>0</v>
      </c>
    </row>
    <row r="106" spans="2:9" x14ac:dyDescent="0.2">
      <c r="B106" s="827" t="s">
        <v>1290</v>
      </c>
      <c r="C106" s="826">
        <v>0</v>
      </c>
      <c r="D106" s="826">
        <v>0</v>
      </c>
      <c r="E106" s="826">
        <v>0</v>
      </c>
      <c r="F106" s="826">
        <v>0</v>
      </c>
      <c r="G106" s="826">
        <v>0</v>
      </c>
      <c r="H106" s="826">
        <v>0</v>
      </c>
      <c r="I106" s="826">
        <v>0</v>
      </c>
    </row>
    <row r="107" spans="2:9" x14ac:dyDescent="0.2">
      <c r="B107" s="828" t="s">
        <v>1291</v>
      </c>
      <c r="C107" s="829">
        <v>0</v>
      </c>
      <c r="D107" s="829">
        <v>0</v>
      </c>
      <c r="E107" s="829">
        <v>0</v>
      </c>
      <c r="F107" s="829">
        <v>0</v>
      </c>
      <c r="G107" s="829">
        <v>0</v>
      </c>
      <c r="H107" s="829">
        <v>0</v>
      </c>
      <c r="I107" s="829">
        <v>0</v>
      </c>
    </row>
    <row r="108" spans="2:9" x14ac:dyDescent="0.2">
      <c r="B108" s="828" t="s">
        <v>1292</v>
      </c>
      <c r="C108" s="829">
        <v>0</v>
      </c>
      <c r="D108" s="829">
        <v>0</v>
      </c>
      <c r="E108" s="829">
        <v>0</v>
      </c>
      <c r="F108" s="829">
        <v>0</v>
      </c>
      <c r="G108" s="829">
        <v>0</v>
      </c>
      <c r="H108" s="829">
        <v>0</v>
      </c>
      <c r="I108" s="829">
        <v>0</v>
      </c>
    </row>
    <row r="109" spans="2:9" x14ac:dyDescent="0.2">
      <c r="B109" s="828" t="s">
        <v>1293</v>
      </c>
      <c r="C109" s="829">
        <v>0</v>
      </c>
      <c r="D109" s="829">
        <v>0</v>
      </c>
      <c r="E109" s="829">
        <v>0</v>
      </c>
      <c r="F109" s="829">
        <v>0</v>
      </c>
      <c r="G109" s="829">
        <v>0</v>
      </c>
      <c r="H109" s="829">
        <v>0</v>
      </c>
      <c r="I109" s="829">
        <v>0</v>
      </c>
    </row>
    <row r="110" spans="2:9" x14ac:dyDescent="0.2">
      <c r="B110" s="828" t="s">
        <v>1294</v>
      </c>
      <c r="C110" s="829">
        <v>0</v>
      </c>
      <c r="D110" s="829">
        <v>0</v>
      </c>
      <c r="E110" s="829">
        <v>0</v>
      </c>
      <c r="F110" s="829">
        <v>0</v>
      </c>
      <c r="G110" s="829">
        <v>0</v>
      </c>
      <c r="H110" s="829">
        <v>0</v>
      </c>
      <c r="I110" s="829">
        <v>0</v>
      </c>
    </row>
    <row r="111" spans="2:9" x14ac:dyDescent="0.2">
      <c r="B111" s="828" t="s">
        <v>1295</v>
      </c>
      <c r="C111" s="829">
        <v>0</v>
      </c>
      <c r="D111" s="829">
        <v>0</v>
      </c>
      <c r="E111" s="829">
        <v>0</v>
      </c>
      <c r="F111" s="829">
        <v>0</v>
      </c>
      <c r="G111" s="829">
        <v>0</v>
      </c>
      <c r="H111" s="829">
        <v>0</v>
      </c>
      <c r="I111" s="829">
        <v>0</v>
      </c>
    </row>
    <row r="112" spans="2:9" x14ac:dyDescent="0.2">
      <c r="B112" s="828" t="s">
        <v>1296</v>
      </c>
      <c r="C112" s="829">
        <v>0</v>
      </c>
      <c r="D112" s="829">
        <v>0</v>
      </c>
      <c r="E112" s="829">
        <v>0</v>
      </c>
      <c r="F112" s="829">
        <v>0</v>
      </c>
      <c r="G112" s="829">
        <v>0</v>
      </c>
      <c r="H112" s="829">
        <v>0</v>
      </c>
      <c r="I112" s="829">
        <v>0</v>
      </c>
    </row>
    <row r="113" spans="2:9" x14ac:dyDescent="0.2">
      <c r="B113" s="828" t="s">
        <v>1297</v>
      </c>
      <c r="C113" s="829">
        <v>0</v>
      </c>
      <c r="D113" s="829">
        <v>0</v>
      </c>
      <c r="E113" s="829">
        <v>0</v>
      </c>
      <c r="F113" s="829">
        <v>0</v>
      </c>
      <c r="G113" s="829">
        <v>0</v>
      </c>
      <c r="H113" s="829">
        <v>0</v>
      </c>
      <c r="I113" s="829">
        <v>0</v>
      </c>
    </row>
    <row r="114" spans="2:9" x14ac:dyDescent="0.2">
      <c r="B114" s="828" t="s">
        <v>1298</v>
      </c>
      <c r="C114" s="829">
        <v>0</v>
      </c>
      <c r="D114" s="829">
        <v>0</v>
      </c>
      <c r="E114" s="829">
        <v>0</v>
      </c>
      <c r="F114" s="829">
        <v>0</v>
      </c>
      <c r="G114" s="829">
        <v>0</v>
      </c>
      <c r="H114" s="829">
        <v>0</v>
      </c>
      <c r="I114" s="829">
        <v>0</v>
      </c>
    </row>
    <row r="115" spans="2:9" x14ac:dyDescent="0.2">
      <c r="B115" s="828" t="s">
        <v>1299</v>
      </c>
      <c r="C115" s="829">
        <v>0</v>
      </c>
      <c r="D115" s="829">
        <v>0</v>
      </c>
      <c r="E115" s="829">
        <v>0</v>
      </c>
      <c r="F115" s="829">
        <v>0</v>
      </c>
      <c r="G115" s="829">
        <v>0</v>
      </c>
      <c r="H115" s="829">
        <v>0</v>
      </c>
      <c r="I115" s="829">
        <v>0</v>
      </c>
    </row>
    <row r="116" spans="2:9" x14ac:dyDescent="0.2">
      <c r="B116" s="827" t="s">
        <v>1300</v>
      </c>
      <c r="C116" s="826">
        <v>0</v>
      </c>
      <c r="D116" s="826">
        <v>0</v>
      </c>
      <c r="E116" s="826">
        <v>0</v>
      </c>
      <c r="F116" s="826">
        <v>0</v>
      </c>
      <c r="G116" s="826">
        <v>0</v>
      </c>
      <c r="H116" s="826">
        <v>0</v>
      </c>
      <c r="I116" s="826">
        <v>0</v>
      </c>
    </row>
    <row r="117" spans="2:9" x14ac:dyDescent="0.2">
      <c r="B117" s="828" t="s">
        <v>1301</v>
      </c>
      <c r="C117" s="829">
        <v>0</v>
      </c>
      <c r="D117" s="829">
        <v>0</v>
      </c>
      <c r="E117" s="829">
        <v>0</v>
      </c>
      <c r="F117" s="829">
        <v>0</v>
      </c>
      <c r="G117" s="829">
        <v>0</v>
      </c>
      <c r="H117" s="829">
        <v>0</v>
      </c>
      <c r="I117" s="829">
        <v>0</v>
      </c>
    </row>
    <row r="118" spans="2:9" x14ac:dyDescent="0.2">
      <c r="B118" s="828" t="s">
        <v>1302</v>
      </c>
      <c r="C118" s="829">
        <v>0</v>
      </c>
      <c r="D118" s="829">
        <v>0</v>
      </c>
      <c r="E118" s="829">
        <v>0</v>
      </c>
      <c r="F118" s="829">
        <v>0</v>
      </c>
      <c r="G118" s="829">
        <v>0</v>
      </c>
      <c r="H118" s="829">
        <v>0</v>
      </c>
      <c r="I118" s="829">
        <v>0</v>
      </c>
    </row>
    <row r="119" spans="2:9" x14ac:dyDescent="0.2">
      <c r="B119" s="828" t="s">
        <v>1303</v>
      </c>
      <c r="C119" s="829">
        <v>0</v>
      </c>
      <c r="D119" s="829">
        <v>0</v>
      </c>
      <c r="E119" s="829">
        <v>0</v>
      </c>
      <c r="F119" s="829">
        <v>0</v>
      </c>
      <c r="G119" s="829">
        <v>0</v>
      </c>
      <c r="H119" s="829">
        <v>0</v>
      </c>
      <c r="I119" s="829">
        <v>0</v>
      </c>
    </row>
    <row r="120" spans="2:9" x14ac:dyDescent="0.2">
      <c r="B120" s="828" t="s">
        <v>1304</v>
      </c>
      <c r="C120" s="829">
        <v>0</v>
      </c>
      <c r="D120" s="829">
        <v>0</v>
      </c>
      <c r="E120" s="829">
        <v>0</v>
      </c>
      <c r="F120" s="829">
        <v>0</v>
      </c>
      <c r="G120" s="829">
        <v>0</v>
      </c>
      <c r="H120" s="829">
        <v>0</v>
      </c>
      <c r="I120" s="829">
        <v>0</v>
      </c>
    </row>
    <row r="121" spans="2:9" x14ac:dyDescent="0.2">
      <c r="B121" s="828" t="s">
        <v>1305</v>
      </c>
      <c r="C121" s="829">
        <v>0</v>
      </c>
      <c r="D121" s="829">
        <v>0</v>
      </c>
      <c r="E121" s="829">
        <v>0</v>
      </c>
      <c r="F121" s="829">
        <v>0</v>
      </c>
      <c r="G121" s="829">
        <v>0</v>
      </c>
      <c r="H121" s="829">
        <v>0</v>
      </c>
      <c r="I121" s="829">
        <v>0</v>
      </c>
    </row>
    <row r="122" spans="2:9" x14ac:dyDescent="0.2">
      <c r="B122" s="828" t="s">
        <v>1306</v>
      </c>
      <c r="C122" s="829">
        <v>0</v>
      </c>
      <c r="D122" s="829">
        <v>0</v>
      </c>
      <c r="E122" s="829">
        <v>0</v>
      </c>
      <c r="F122" s="829">
        <v>0</v>
      </c>
      <c r="G122" s="829">
        <v>0</v>
      </c>
      <c r="H122" s="829">
        <v>0</v>
      </c>
      <c r="I122" s="829">
        <v>0</v>
      </c>
    </row>
    <row r="123" spans="2:9" x14ac:dyDescent="0.2">
      <c r="B123" s="828" t="s">
        <v>1307</v>
      </c>
      <c r="C123" s="829">
        <v>0</v>
      </c>
      <c r="D123" s="829">
        <v>0</v>
      </c>
      <c r="E123" s="829">
        <v>0</v>
      </c>
      <c r="F123" s="829">
        <v>0</v>
      </c>
      <c r="G123" s="829">
        <v>0</v>
      </c>
      <c r="H123" s="829">
        <v>0</v>
      </c>
      <c r="I123" s="829">
        <v>0</v>
      </c>
    </row>
    <row r="124" spans="2:9" x14ac:dyDescent="0.2">
      <c r="B124" s="828" t="s">
        <v>1308</v>
      </c>
      <c r="C124" s="829">
        <v>0</v>
      </c>
      <c r="D124" s="829">
        <v>0</v>
      </c>
      <c r="E124" s="829">
        <v>0</v>
      </c>
      <c r="F124" s="829">
        <v>0</v>
      </c>
      <c r="G124" s="829">
        <v>0</v>
      </c>
      <c r="H124" s="829">
        <v>0</v>
      </c>
      <c r="I124" s="829">
        <v>0</v>
      </c>
    </row>
    <row r="125" spans="2:9" x14ac:dyDescent="0.2">
      <c r="B125" s="828" t="s">
        <v>1309</v>
      </c>
      <c r="C125" s="829">
        <v>0</v>
      </c>
      <c r="D125" s="829">
        <v>0</v>
      </c>
      <c r="E125" s="829">
        <v>0</v>
      </c>
      <c r="F125" s="829">
        <v>0</v>
      </c>
      <c r="G125" s="829">
        <v>0</v>
      </c>
      <c r="H125" s="829">
        <v>0</v>
      </c>
      <c r="I125" s="829">
        <v>0</v>
      </c>
    </row>
    <row r="126" spans="2:9" x14ac:dyDescent="0.2">
      <c r="B126" s="827" t="s">
        <v>1310</v>
      </c>
      <c r="C126" s="826">
        <v>0</v>
      </c>
      <c r="D126" s="826">
        <v>0</v>
      </c>
      <c r="E126" s="826">
        <v>0</v>
      </c>
      <c r="F126" s="826">
        <v>0</v>
      </c>
      <c r="G126" s="826">
        <v>0</v>
      </c>
      <c r="H126" s="826">
        <v>0</v>
      </c>
      <c r="I126" s="826">
        <v>0</v>
      </c>
    </row>
    <row r="127" spans="2:9" x14ac:dyDescent="0.2">
      <c r="B127" s="828" t="s">
        <v>1311</v>
      </c>
      <c r="C127" s="829">
        <v>0</v>
      </c>
      <c r="D127" s="829">
        <v>0</v>
      </c>
      <c r="E127" s="829">
        <v>0</v>
      </c>
      <c r="F127" s="829">
        <v>0</v>
      </c>
      <c r="G127" s="829">
        <v>0</v>
      </c>
      <c r="H127" s="829">
        <v>0</v>
      </c>
      <c r="I127" s="829">
        <v>0</v>
      </c>
    </row>
    <row r="128" spans="2:9" x14ac:dyDescent="0.2">
      <c r="B128" s="828" t="s">
        <v>1312</v>
      </c>
      <c r="C128" s="829">
        <v>0</v>
      </c>
      <c r="D128" s="829">
        <v>0</v>
      </c>
      <c r="E128" s="829">
        <v>0</v>
      </c>
      <c r="F128" s="829">
        <v>0</v>
      </c>
      <c r="G128" s="829">
        <v>0</v>
      </c>
      <c r="H128" s="829">
        <v>0</v>
      </c>
      <c r="I128" s="829">
        <v>0</v>
      </c>
    </row>
    <row r="129" spans="2:9" x14ac:dyDescent="0.2">
      <c r="B129" s="828" t="s">
        <v>1313</v>
      </c>
      <c r="C129" s="829">
        <v>0</v>
      </c>
      <c r="D129" s="829">
        <v>0</v>
      </c>
      <c r="E129" s="829">
        <v>0</v>
      </c>
      <c r="F129" s="829">
        <v>0</v>
      </c>
      <c r="G129" s="829">
        <v>0</v>
      </c>
      <c r="H129" s="829">
        <v>0</v>
      </c>
      <c r="I129" s="829">
        <v>0</v>
      </c>
    </row>
    <row r="130" spans="2:9" x14ac:dyDescent="0.2">
      <c r="B130" s="828" t="s">
        <v>1314</v>
      </c>
      <c r="C130" s="829">
        <v>0</v>
      </c>
      <c r="D130" s="829">
        <v>0</v>
      </c>
      <c r="E130" s="829">
        <v>0</v>
      </c>
      <c r="F130" s="829">
        <v>0</v>
      </c>
      <c r="G130" s="829">
        <v>0</v>
      </c>
      <c r="H130" s="829">
        <v>0</v>
      </c>
      <c r="I130" s="829">
        <v>0</v>
      </c>
    </row>
    <row r="131" spans="2:9" x14ac:dyDescent="0.2">
      <c r="B131" s="828" t="s">
        <v>1315</v>
      </c>
      <c r="C131" s="829">
        <v>0</v>
      </c>
      <c r="D131" s="829">
        <v>0</v>
      </c>
      <c r="E131" s="829">
        <v>0</v>
      </c>
      <c r="F131" s="829">
        <v>0</v>
      </c>
      <c r="G131" s="829">
        <v>0</v>
      </c>
      <c r="H131" s="829">
        <v>0</v>
      </c>
      <c r="I131" s="829">
        <v>0</v>
      </c>
    </row>
    <row r="132" spans="2:9" x14ac:dyDescent="0.2">
      <c r="B132" s="828" t="s">
        <v>1316</v>
      </c>
      <c r="C132" s="829">
        <v>0</v>
      </c>
      <c r="D132" s="829">
        <v>0</v>
      </c>
      <c r="E132" s="829">
        <v>0</v>
      </c>
      <c r="F132" s="829">
        <v>0</v>
      </c>
      <c r="G132" s="829">
        <v>0</v>
      </c>
      <c r="H132" s="829">
        <v>0</v>
      </c>
      <c r="I132" s="829">
        <v>0</v>
      </c>
    </row>
    <row r="133" spans="2:9" x14ac:dyDescent="0.2">
      <c r="B133" s="828" t="s">
        <v>1317</v>
      </c>
      <c r="C133" s="829">
        <v>0</v>
      </c>
      <c r="D133" s="829">
        <v>0</v>
      </c>
      <c r="E133" s="829">
        <v>0</v>
      </c>
      <c r="F133" s="829">
        <v>0</v>
      </c>
      <c r="G133" s="829">
        <v>0</v>
      </c>
      <c r="H133" s="829">
        <v>0</v>
      </c>
      <c r="I133" s="829">
        <v>0</v>
      </c>
    </row>
    <row r="134" spans="2:9" x14ac:dyDescent="0.2">
      <c r="B134" s="828" t="s">
        <v>1318</v>
      </c>
      <c r="C134" s="829">
        <v>0</v>
      </c>
      <c r="D134" s="829">
        <v>0</v>
      </c>
      <c r="E134" s="829">
        <v>0</v>
      </c>
      <c r="F134" s="829">
        <v>0</v>
      </c>
      <c r="G134" s="829">
        <v>0</v>
      </c>
      <c r="H134" s="829">
        <v>0</v>
      </c>
      <c r="I134" s="829">
        <v>0</v>
      </c>
    </row>
    <row r="135" spans="2:9" x14ac:dyDescent="0.2">
      <c r="B135" s="828" t="s">
        <v>1319</v>
      </c>
      <c r="C135" s="829">
        <v>0</v>
      </c>
      <c r="D135" s="829">
        <v>0</v>
      </c>
      <c r="E135" s="829">
        <v>0</v>
      </c>
      <c r="F135" s="829">
        <v>0</v>
      </c>
      <c r="G135" s="829">
        <v>0</v>
      </c>
      <c r="H135" s="829">
        <v>0</v>
      </c>
      <c r="I135" s="829">
        <v>0</v>
      </c>
    </row>
    <row r="136" spans="2:9" x14ac:dyDescent="0.2">
      <c r="B136" s="827" t="s">
        <v>1320</v>
      </c>
      <c r="C136" s="826">
        <v>0</v>
      </c>
      <c r="D136" s="826">
        <v>0</v>
      </c>
      <c r="E136" s="826">
        <v>0</v>
      </c>
      <c r="F136" s="826">
        <v>0</v>
      </c>
      <c r="G136" s="826">
        <v>0</v>
      </c>
      <c r="H136" s="826">
        <v>0</v>
      </c>
      <c r="I136" s="826">
        <v>0</v>
      </c>
    </row>
    <row r="137" spans="2:9" x14ac:dyDescent="0.2">
      <c r="B137" s="828" t="s">
        <v>1321</v>
      </c>
      <c r="C137" s="829">
        <v>0</v>
      </c>
      <c r="D137" s="829">
        <v>0</v>
      </c>
      <c r="E137" s="829">
        <v>0</v>
      </c>
      <c r="F137" s="829">
        <v>0</v>
      </c>
      <c r="G137" s="829">
        <v>0</v>
      </c>
      <c r="H137" s="829">
        <v>0</v>
      </c>
      <c r="I137" s="829">
        <v>0</v>
      </c>
    </row>
    <row r="138" spans="2:9" x14ac:dyDescent="0.2">
      <c r="B138" s="828" t="s">
        <v>1322</v>
      </c>
      <c r="C138" s="829">
        <v>0</v>
      </c>
      <c r="D138" s="829">
        <v>0</v>
      </c>
      <c r="E138" s="829">
        <v>0</v>
      </c>
      <c r="F138" s="829">
        <v>0</v>
      </c>
      <c r="G138" s="829">
        <v>0</v>
      </c>
      <c r="H138" s="829">
        <v>0</v>
      </c>
      <c r="I138" s="829">
        <v>0</v>
      </c>
    </row>
    <row r="139" spans="2:9" x14ac:dyDescent="0.2">
      <c r="B139" s="828" t="s">
        <v>1323</v>
      </c>
      <c r="C139" s="829">
        <v>0</v>
      </c>
      <c r="D139" s="829">
        <v>0</v>
      </c>
      <c r="E139" s="829">
        <v>0</v>
      </c>
      <c r="F139" s="829">
        <v>0</v>
      </c>
      <c r="G139" s="829">
        <v>0</v>
      </c>
      <c r="H139" s="829">
        <v>0</v>
      </c>
      <c r="I139" s="829">
        <v>0</v>
      </c>
    </row>
    <row r="140" spans="2:9" x14ac:dyDescent="0.2">
      <c r="B140" s="827" t="s">
        <v>1324</v>
      </c>
      <c r="C140" s="826">
        <v>1500000</v>
      </c>
      <c r="D140" s="826">
        <v>0</v>
      </c>
      <c r="E140" s="826">
        <v>0</v>
      </c>
      <c r="F140" s="826">
        <v>0</v>
      </c>
      <c r="G140" s="826">
        <v>0</v>
      </c>
      <c r="H140" s="826">
        <v>0</v>
      </c>
      <c r="I140" s="826">
        <v>1500000</v>
      </c>
    </row>
    <row r="141" spans="2:9" x14ac:dyDescent="0.2">
      <c r="B141" s="828" t="s">
        <v>1325</v>
      </c>
      <c r="C141" s="829">
        <v>0</v>
      </c>
      <c r="D141" s="829">
        <v>0</v>
      </c>
      <c r="E141" s="829">
        <v>0</v>
      </c>
      <c r="F141" s="829">
        <v>0</v>
      </c>
      <c r="G141" s="829">
        <v>0</v>
      </c>
      <c r="H141" s="829">
        <v>0</v>
      </c>
      <c r="I141" s="829">
        <v>0</v>
      </c>
    </row>
    <row r="142" spans="2:9" x14ac:dyDescent="0.2">
      <c r="B142" s="828" t="s">
        <v>1326</v>
      </c>
      <c r="C142" s="829">
        <v>0</v>
      </c>
      <c r="D142" s="829">
        <v>0</v>
      </c>
      <c r="E142" s="829">
        <v>0</v>
      </c>
      <c r="F142" s="829">
        <v>0</v>
      </c>
      <c r="G142" s="829">
        <v>0</v>
      </c>
      <c r="H142" s="829">
        <v>0</v>
      </c>
      <c r="I142" s="829">
        <v>0</v>
      </c>
    </row>
    <row r="143" spans="2:9" x14ac:dyDescent="0.2">
      <c r="B143" s="828" t="s">
        <v>1327</v>
      </c>
      <c r="C143" s="829">
        <v>0</v>
      </c>
      <c r="D143" s="829">
        <v>0</v>
      </c>
      <c r="E143" s="829">
        <v>0</v>
      </c>
      <c r="F143" s="829">
        <v>0</v>
      </c>
      <c r="G143" s="829">
        <v>0</v>
      </c>
      <c r="H143" s="829">
        <v>0</v>
      </c>
      <c r="I143" s="829">
        <v>0</v>
      </c>
    </row>
    <row r="144" spans="2:9" x14ac:dyDescent="0.2">
      <c r="B144" s="828" t="s">
        <v>1328</v>
      </c>
      <c r="C144" s="829">
        <v>0</v>
      </c>
      <c r="D144" s="829">
        <v>0</v>
      </c>
      <c r="E144" s="829">
        <v>0</v>
      </c>
      <c r="F144" s="829">
        <v>0</v>
      </c>
      <c r="G144" s="829">
        <v>0</v>
      </c>
      <c r="H144" s="829">
        <v>0</v>
      </c>
      <c r="I144" s="829">
        <v>0</v>
      </c>
    </row>
    <row r="145" spans="2:9" x14ac:dyDescent="0.2">
      <c r="B145" s="828" t="s">
        <v>1329</v>
      </c>
      <c r="C145" s="829">
        <v>1500000</v>
      </c>
      <c r="D145" s="829">
        <v>0</v>
      </c>
      <c r="E145" s="829">
        <v>0</v>
      </c>
      <c r="F145" s="829">
        <v>0</v>
      </c>
      <c r="G145" s="829">
        <v>0</v>
      </c>
      <c r="H145" s="829">
        <v>0</v>
      </c>
      <c r="I145" s="829">
        <v>1500000</v>
      </c>
    </row>
    <row r="146" spans="2:9" x14ac:dyDescent="0.2">
      <c r="B146" s="828" t="s">
        <v>1331</v>
      </c>
      <c r="C146" s="829">
        <v>0</v>
      </c>
      <c r="D146" s="829">
        <v>0</v>
      </c>
      <c r="E146" s="829">
        <v>0</v>
      </c>
      <c r="F146" s="829">
        <v>0</v>
      </c>
      <c r="G146" s="829">
        <v>0</v>
      </c>
      <c r="H146" s="829">
        <v>0</v>
      </c>
      <c r="I146" s="829">
        <v>0</v>
      </c>
    </row>
    <row r="147" spans="2:9" x14ac:dyDescent="0.2">
      <c r="B147" s="828" t="s">
        <v>1332</v>
      </c>
      <c r="C147" s="829">
        <v>0</v>
      </c>
      <c r="D147" s="829">
        <v>0</v>
      </c>
      <c r="E147" s="829">
        <v>0</v>
      </c>
      <c r="F147" s="829">
        <v>0</v>
      </c>
      <c r="G147" s="829">
        <v>0</v>
      </c>
      <c r="H147" s="829">
        <v>0</v>
      </c>
      <c r="I147" s="829">
        <v>0</v>
      </c>
    </row>
    <row r="148" spans="2:9" x14ac:dyDescent="0.2">
      <c r="B148" s="827" t="s">
        <v>1333</v>
      </c>
      <c r="C148" s="826">
        <v>0</v>
      </c>
      <c r="D148" s="826">
        <v>0</v>
      </c>
      <c r="E148" s="826">
        <v>0</v>
      </c>
      <c r="F148" s="826">
        <v>0</v>
      </c>
      <c r="G148" s="826">
        <v>0</v>
      </c>
      <c r="H148" s="826">
        <v>0</v>
      </c>
      <c r="I148" s="826">
        <v>0</v>
      </c>
    </row>
    <row r="149" spans="2:9" x14ac:dyDescent="0.2">
      <c r="B149" s="828" t="s">
        <v>1334</v>
      </c>
      <c r="C149" s="829">
        <v>0</v>
      </c>
      <c r="D149" s="829">
        <v>0</v>
      </c>
      <c r="E149" s="829">
        <v>0</v>
      </c>
      <c r="F149" s="829">
        <v>0</v>
      </c>
      <c r="G149" s="829">
        <v>0</v>
      </c>
      <c r="H149" s="829">
        <v>0</v>
      </c>
      <c r="I149" s="829">
        <v>0</v>
      </c>
    </row>
    <row r="150" spans="2:9" x14ac:dyDescent="0.2">
      <c r="B150" s="828" t="s">
        <v>1335</v>
      </c>
      <c r="C150" s="829">
        <v>0</v>
      </c>
      <c r="D150" s="829">
        <v>0</v>
      </c>
      <c r="E150" s="829">
        <v>0</v>
      </c>
      <c r="F150" s="829">
        <v>0</v>
      </c>
      <c r="G150" s="829">
        <v>0</v>
      </c>
      <c r="H150" s="829">
        <v>0</v>
      </c>
      <c r="I150" s="829">
        <v>0</v>
      </c>
    </row>
    <row r="151" spans="2:9" x14ac:dyDescent="0.2">
      <c r="B151" s="828" t="s">
        <v>1336</v>
      </c>
      <c r="C151" s="829">
        <v>0</v>
      </c>
      <c r="D151" s="829">
        <v>0</v>
      </c>
      <c r="E151" s="829">
        <v>0</v>
      </c>
      <c r="F151" s="829">
        <v>0</v>
      </c>
      <c r="G151" s="829">
        <v>0</v>
      </c>
      <c r="H151" s="829">
        <v>0</v>
      </c>
      <c r="I151" s="829">
        <v>0</v>
      </c>
    </row>
    <row r="152" spans="2:9" x14ac:dyDescent="0.2">
      <c r="B152" s="827" t="s">
        <v>1337</v>
      </c>
      <c r="C152" s="826">
        <v>0</v>
      </c>
      <c r="D152" s="826">
        <v>0</v>
      </c>
      <c r="E152" s="826">
        <v>0</v>
      </c>
      <c r="F152" s="826">
        <v>0</v>
      </c>
      <c r="G152" s="826">
        <v>0</v>
      </c>
      <c r="H152" s="826">
        <v>0</v>
      </c>
      <c r="I152" s="826">
        <v>0</v>
      </c>
    </row>
    <row r="153" spans="2:9" x14ac:dyDescent="0.2">
      <c r="B153" s="828" t="s">
        <v>1338</v>
      </c>
      <c r="C153" s="829">
        <v>0</v>
      </c>
      <c r="D153" s="829">
        <v>0</v>
      </c>
      <c r="E153" s="829">
        <v>0</v>
      </c>
      <c r="F153" s="829">
        <v>0</v>
      </c>
      <c r="G153" s="829">
        <v>0</v>
      </c>
      <c r="H153" s="829">
        <v>0</v>
      </c>
      <c r="I153" s="829">
        <v>0</v>
      </c>
    </row>
    <row r="154" spans="2:9" x14ac:dyDescent="0.2">
      <c r="B154" s="828" t="s">
        <v>1339</v>
      </c>
      <c r="C154" s="829">
        <v>0</v>
      </c>
      <c r="D154" s="829">
        <v>0</v>
      </c>
      <c r="E154" s="829">
        <v>0</v>
      </c>
      <c r="F154" s="829">
        <v>0</v>
      </c>
      <c r="G154" s="829">
        <v>0</v>
      </c>
      <c r="H154" s="829">
        <v>0</v>
      </c>
      <c r="I154" s="829">
        <v>0</v>
      </c>
    </row>
    <row r="155" spans="2:9" x14ac:dyDescent="0.2">
      <c r="B155" s="828" t="s">
        <v>1340</v>
      </c>
      <c r="C155" s="829">
        <v>0</v>
      </c>
      <c r="D155" s="829">
        <v>0</v>
      </c>
      <c r="E155" s="829">
        <v>0</v>
      </c>
      <c r="F155" s="829">
        <v>0</v>
      </c>
      <c r="G155" s="829">
        <v>0</v>
      </c>
      <c r="H155" s="829">
        <v>0</v>
      </c>
      <c r="I155" s="829">
        <v>0</v>
      </c>
    </row>
    <row r="156" spans="2:9" x14ac:dyDescent="0.2">
      <c r="B156" s="832" t="s">
        <v>1341</v>
      </c>
      <c r="C156" s="829">
        <v>0</v>
      </c>
      <c r="D156" s="829">
        <v>0</v>
      </c>
      <c r="E156" s="829">
        <v>0</v>
      </c>
      <c r="F156" s="829">
        <v>0</v>
      </c>
      <c r="G156" s="829">
        <v>0</v>
      </c>
      <c r="H156" s="829">
        <v>0</v>
      </c>
      <c r="I156" s="829">
        <v>0</v>
      </c>
    </row>
    <row r="157" spans="2:9" x14ac:dyDescent="0.2">
      <c r="B157" s="828" t="s">
        <v>1342</v>
      </c>
      <c r="C157" s="829">
        <v>0</v>
      </c>
      <c r="D157" s="829">
        <v>0</v>
      </c>
      <c r="E157" s="829">
        <v>0</v>
      </c>
      <c r="F157" s="829">
        <v>0</v>
      </c>
      <c r="G157" s="829">
        <v>0</v>
      </c>
      <c r="H157" s="829">
        <v>0</v>
      </c>
      <c r="I157" s="829">
        <v>0</v>
      </c>
    </row>
    <row r="158" spans="2:9" x14ac:dyDescent="0.2">
      <c r="B158" s="828" t="s">
        <v>1343</v>
      </c>
      <c r="C158" s="829">
        <v>0</v>
      </c>
      <c r="D158" s="829">
        <v>0</v>
      </c>
      <c r="E158" s="829">
        <v>0</v>
      </c>
      <c r="F158" s="829">
        <v>0</v>
      </c>
      <c r="G158" s="829">
        <v>0</v>
      </c>
      <c r="H158" s="829">
        <v>0</v>
      </c>
      <c r="I158" s="829">
        <v>0</v>
      </c>
    </row>
    <row r="159" spans="2:9" x14ac:dyDescent="0.2">
      <c r="B159" s="828" t="s">
        <v>1344</v>
      </c>
      <c r="C159" s="829">
        <v>0</v>
      </c>
      <c r="D159" s="829">
        <v>0</v>
      </c>
      <c r="E159" s="829">
        <v>0</v>
      </c>
      <c r="F159" s="829">
        <v>0</v>
      </c>
      <c r="G159" s="829">
        <v>0</v>
      </c>
      <c r="H159" s="829">
        <v>0</v>
      </c>
      <c r="I159" s="829">
        <v>0</v>
      </c>
    </row>
    <row r="160" spans="2:9" x14ac:dyDescent="0.2">
      <c r="B160" s="833"/>
      <c r="C160" s="834"/>
      <c r="D160" s="834"/>
      <c r="E160" s="834"/>
      <c r="F160" s="834"/>
      <c r="G160" s="834"/>
      <c r="H160" s="834"/>
      <c r="I160" s="834"/>
    </row>
    <row r="161" spans="2:9" x14ac:dyDescent="0.2">
      <c r="B161" s="835" t="s">
        <v>1346</v>
      </c>
      <c r="C161" s="836">
        <v>21651494.140000001</v>
      </c>
      <c r="D161" s="836">
        <v>0</v>
      </c>
      <c r="E161" s="836">
        <v>0</v>
      </c>
      <c r="F161" s="836">
        <v>0</v>
      </c>
      <c r="G161" s="836">
        <v>0</v>
      </c>
      <c r="H161" s="836">
        <v>0</v>
      </c>
      <c r="I161" s="836">
        <v>21651494.140000001</v>
      </c>
    </row>
    <row r="162" spans="2:9" x14ac:dyDescent="0.2">
      <c r="B162" s="837"/>
      <c r="C162" s="838"/>
      <c r="D162" s="838"/>
      <c r="E162" s="838"/>
      <c r="F162" s="838"/>
      <c r="G162" s="838"/>
      <c r="H162" s="838"/>
      <c r="I162" s="838"/>
    </row>
    <row r="164" spans="2:9" ht="15" x14ac:dyDescent="0.25">
      <c r="B164" s="821" t="s">
        <v>1098</v>
      </c>
    </row>
  </sheetData>
  <protectedRanges>
    <protectedRange sqref="C87:I87 C13:I13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" right="0.7" top="0.75" bottom="0.75" header="0.3" footer="0.3"/>
  <pageSetup paperSize="9" scale="59" orientation="portrait" horizontalDpi="4294967295" verticalDpi="4294967295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36"/>
  <sheetViews>
    <sheetView showGridLines="0" topLeftCell="A19" zoomScaleNormal="100" workbookViewId="0">
      <selection activeCell="B36" sqref="B36"/>
    </sheetView>
  </sheetViews>
  <sheetFormatPr baseColWidth="10" defaultColWidth="11.5" defaultRowHeight="11.25" x14ac:dyDescent="0.2"/>
  <cols>
    <col min="1" max="1" width="2.5" style="793" customWidth="1"/>
    <col min="2" max="2" width="11.1640625" style="793" customWidth="1"/>
    <col min="3" max="3" width="81.1640625" style="793" bestFit="1" customWidth="1"/>
    <col min="4" max="4" width="17.6640625" style="793" customWidth="1"/>
    <col min="5" max="5" width="12.33203125" style="793" bestFit="1" customWidth="1"/>
    <col min="6" max="6" width="15.6640625" style="793" customWidth="1"/>
    <col min="7" max="16384" width="11.5" style="793"/>
  </cols>
  <sheetData>
    <row r="1" spans="1:6" ht="21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6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6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6" ht="12" thickBot="1" x14ac:dyDescent="0.25">
      <c r="C5" s="814" t="s">
        <v>1531</v>
      </c>
    </row>
    <row r="6" spans="1:6" ht="33" customHeight="1" x14ac:dyDescent="0.2">
      <c r="B6" s="1052" t="str">
        <f>B1</f>
        <v>FIDEICOMISO DE ADMINISTRACIÓN E INVERSIÓN PARA LA REALIZACIÓN DE ACTIVIDADES DE RESCATE Y CONSERVACIÓN DE SITIOS ARQUEOLÓGICOS EN EL ESTADO DE GUANAJUATO (FIARCA)</v>
      </c>
      <c r="C6" s="1053"/>
      <c r="D6" s="1053"/>
      <c r="E6" s="1053"/>
      <c r="F6" s="1054"/>
    </row>
    <row r="7" spans="1:6" x14ac:dyDescent="0.2">
      <c r="B7" s="1055" t="s">
        <v>1532</v>
      </c>
      <c r="C7" s="1056"/>
      <c r="D7" s="1056"/>
      <c r="E7" s="1056"/>
      <c r="F7" s="1057"/>
    </row>
    <row r="8" spans="1:6" x14ac:dyDescent="0.2">
      <c r="B8" s="1058" t="s">
        <v>1533</v>
      </c>
      <c r="C8" s="1059"/>
      <c r="D8" s="1059"/>
      <c r="E8" s="1059"/>
      <c r="F8" s="1060"/>
    </row>
    <row r="9" spans="1:6" ht="22.5" x14ac:dyDescent="0.2">
      <c r="B9" s="1050" t="s">
        <v>1534</v>
      </c>
      <c r="C9" s="1051" t="s">
        <v>103</v>
      </c>
      <c r="D9" s="839" t="s">
        <v>137</v>
      </c>
      <c r="E9" s="839" t="s">
        <v>147</v>
      </c>
      <c r="F9" s="840" t="s">
        <v>1535</v>
      </c>
    </row>
    <row r="10" spans="1:6" x14ac:dyDescent="0.2">
      <c r="A10" s="817"/>
      <c r="B10" s="1050"/>
      <c r="C10" s="1051"/>
      <c r="D10" s="839" t="s">
        <v>1536</v>
      </c>
      <c r="E10" s="839" t="s">
        <v>1537</v>
      </c>
      <c r="F10" s="840" t="s">
        <v>1538</v>
      </c>
    </row>
    <row r="11" spans="1:6" x14ac:dyDescent="0.2">
      <c r="B11" s="841"/>
      <c r="C11" s="842" t="s">
        <v>1539</v>
      </c>
      <c r="D11" s="843">
        <f>SUM(D12:D20)</f>
        <v>0</v>
      </c>
      <c r="E11" s="843">
        <f t="shared" ref="E11:F11" si="0">SUM(E12:E20)</f>
        <v>0</v>
      </c>
      <c r="F11" s="844">
        <f t="shared" si="0"/>
        <v>0</v>
      </c>
    </row>
    <row r="12" spans="1:6" x14ac:dyDescent="0.2">
      <c r="B12" s="845">
        <v>1000</v>
      </c>
      <c r="C12" s="846" t="s">
        <v>72</v>
      </c>
      <c r="D12" s="847">
        <v>0</v>
      </c>
      <c r="E12" s="847">
        <v>0</v>
      </c>
      <c r="F12" s="848">
        <v>0</v>
      </c>
    </row>
    <row r="13" spans="1:6" x14ac:dyDescent="0.2">
      <c r="B13" s="845">
        <v>2000</v>
      </c>
      <c r="C13" s="846" t="s">
        <v>73</v>
      </c>
      <c r="D13" s="847">
        <v>0</v>
      </c>
      <c r="E13" s="847">
        <v>0</v>
      </c>
      <c r="F13" s="848">
        <v>0</v>
      </c>
    </row>
    <row r="14" spans="1:6" x14ac:dyDescent="0.2">
      <c r="B14" s="845">
        <v>3000</v>
      </c>
      <c r="C14" s="846" t="s">
        <v>74</v>
      </c>
      <c r="D14" s="847">
        <v>0</v>
      </c>
      <c r="E14" s="847">
        <v>0</v>
      </c>
      <c r="F14" s="848">
        <v>0</v>
      </c>
    </row>
    <row r="15" spans="1:6" x14ac:dyDescent="0.2">
      <c r="B15" s="845">
        <v>4000</v>
      </c>
      <c r="C15" s="846" t="s">
        <v>75</v>
      </c>
      <c r="D15" s="847">
        <v>0</v>
      </c>
      <c r="E15" s="847">
        <v>0</v>
      </c>
      <c r="F15" s="848">
        <v>0</v>
      </c>
    </row>
    <row r="16" spans="1:6" x14ac:dyDescent="0.2">
      <c r="B16" s="845">
        <v>5000</v>
      </c>
      <c r="C16" s="846" t="s">
        <v>179</v>
      </c>
      <c r="D16" s="847">
        <v>0</v>
      </c>
      <c r="E16" s="847">
        <v>0</v>
      </c>
      <c r="F16" s="848">
        <v>0</v>
      </c>
    </row>
    <row r="17" spans="2:6" x14ac:dyDescent="0.2">
      <c r="B17" s="845">
        <v>6000</v>
      </c>
      <c r="C17" s="846" t="s">
        <v>99</v>
      </c>
      <c r="D17" s="847">
        <v>0</v>
      </c>
      <c r="E17" s="847">
        <v>0</v>
      </c>
      <c r="F17" s="848">
        <v>0</v>
      </c>
    </row>
    <row r="18" spans="2:6" x14ac:dyDescent="0.2">
      <c r="B18" s="845">
        <v>7000</v>
      </c>
      <c r="C18" s="846" t="s">
        <v>191</v>
      </c>
      <c r="D18" s="847">
        <v>0</v>
      </c>
      <c r="E18" s="847">
        <v>0</v>
      </c>
      <c r="F18" s="848">
        <v>0</v>
      </c>
    </row>
    <row r="19" spans="2:6" x14ac:dyDescent="0.2">
      <c r="B19" s="845">
        <v>8000</v>
      </c>
      <c r="C19" s="846" t="s">
        <v>272</v>
      </c>
      <c r="D19" s="847">
        <v>0</v>
      </c>
      <c r="E19" s="847">
        <v>0</v>
      </c>
      <c r="F19" s="848">
        <v>0</v>
      </c>
    </row>
    <row r="20" spans="2:6" x14ac:dyDescent="0.2">
      <c r="B20" s="845">
        <v>9000</v>
      </c>
      <c r="C20" s="846" t="s">
        <v>198</v>
      </c>
      <c r="D20" s="847">
        <v>0</v>
      </c>
      <c r="E20" s="847">
        <v>0</v>
      </c>
      <c r="F20" s="848">
        <v>0</v>
      </c>
    </row>
    <row r="21" spans="2:6" x14ac:dyDescent="0.2">
      <c r="B21" s="845"/>
      <c r="C21" s="849" t="s">
        <v>1540</v>
      </c>
      <c r="D21" s="850">
        <f>SUM(D22:D30)</f>
        <v>0</v>
      </c>
      <c r="E21" s="850">
        <f t="shared" ref="E21:F21" si="1">SUM(E22:E30)</f>
        <v>0</v>
      </c>
      <c r="F21" s="851">
        <f t="shared" si="1"/>
        <v>0</v>
      </c>
    </row>
    <row r="22" spans="2:6" x14ac:dyDescent="0.2">
      <c r="B22" s="845">
        <v>1000</v>
      </c>
      <c r="C22" s="846" t="s">
        <v>72</v>
      </c>
      <c r="D22" s="847">
        <v>0</v>
      </c>
      <c r="E22" s="847">
        <v>0</v>
      </c>
      <c r="F22" s="848">
        <v>0</v>
      </c>
    </row>
    <row r="23" spans="2:6" x14ac:dyDescent="0.2">
      <c r="B23" s="845">
        <v>2000</v>
      </c>
      <c r="C23" s="846" t="s">
        <v>73</v>
      </c>
      <c r="D23" s="847">
        <v>0</v>
      </c>
      <c r="E23" s="847">
        <v>0</v>
      </c>
      <c r="F23" s="848">
        <v>0</v>
      </c>
    </row>
    <row r="24" spans="2:6" x14ac:dyDescent="0.2">
      <c r="B24" s="845">
        <v>3000</v>
      </c>
      <c r="C24" s="846" t="s">
        <v>74</v>
      </c>
      <c r="D24" s="847">
        <v>0</v>
      </c>
      <c r="E24" s="847">
        <v>0</v>
      </c>
      <c r="F24" s="848">
        <v>0</v>
      </c>
    </row>
    <row r="25" spans="2:6" x14ac:dyDescent="0.2">
      <c r="B25" s="845">
        <v>4000</v>
      </c>
      <c r="C25" s="846" t="s">
        <v>75</v>
      </c>
      <c r="D25" s="847">
        <v>0</v>
      </c>
      <c r="E25" s="847">
        <v>0</v>
      </c>
      <c r="F25" s="848">
        <v>0</v>
      </c>
    </row>
    <row r="26" spans="2:6" x14ac:dyDescent="0.2">
      <c r="B26" s="845">
        <v>5000</v>
      </c>
      <c r="C26" s="846" t="s">
        <v>179</v>
      </c>
      <c r="D26" s="847">
        <v>0</v>
      </c>
      <c r="E26" s="847">
        <v>0</v>
      </c>
      <c r="F26" s="848">
        <v>0</v>
      </c>
    </row>
    <row r="27" spans="2:6" x14ac:dyDescent="0.2">
      <c r="B27" s="845">
        <v>6000</v>
      </c>
      <c r="C27" s="846" t="s">
        <v>99</v>
      </c>
      <c r="D27" s="847">
        <v>0</v>
      </c>
      <c r="E27" s="847">
        <v>0</v>
      </c>
      <c r="F27" s="848">
        <v>0</v>
      </c>
    </row>
    <row r="28" spans="2:6" x14ac:dyDescent="0.2">
      <c r="B28" s="845">
        <v>7000</v>
      </c>
      <c r="C28" s="846" t="s">
        <v>191</v>
      </c>
      <c r="D28" s="847">
        <v>0</v>
      </c>
      <c r="E28" s="847">
        <v>0</v>
      </c>
      <c r="F28" s="848">
        <v>0</v>
      </c>
    </row>
    <row r="29" spans="2:6" x14ac:dyDescent="0.2">
      <c r="B29" s="845">
        <v>8000</v>
      </c>
      <c r="C29" s="846" t="s">
        <v>272</v>
      </c>
      <c r="D29" s="847">
        <v>0</v>
      </c>
      <c r="E29" s="847">
        <v>0</v>
      </c>
      <c r="F29" s="848">
        <v>0</v>
      </c>
    </row>
    <row r="30" spans="2:6" x14ac:dyDescent="0.2">
      <c r="B30" s="852">
        <v>9000</v>
      </c>
      <c r="C30" s="853" t="s">
        <v>198</v>
      </c>
      <c r="D30" s="854">
        <v>0</v>
      </c>
      <c r="E30" s="854">
        <v>0</v>
      </c>
      <c r="F30" s="855">
        <v>0</v>
      </c>
    </row>
    <row r="31" spans="2:6" ht="12" thickBot="1" x14ac:dyDescent="0.25">
      <c r="B31" s="856"/>
      <c r="C31" s="857" t="s">
        <v>104</v>
      </c>
      <c r="D31" s="858">
        <f>D11+D21</f>
        <v>0</v>
      </c>
      <c r="E31" s="858">
        <f t="shared" ref="E31:F31" si="2">E11+E21</f>
        <v>0</v>
      </c>
      <c r="F31" s="859">
        <f t="shared" si="2"/>
        <v>0</v>
      </c>
    </row>
    <row r="33" spans="2:3" x14ac:dyDescent="0.2">
      <c r="C33" s="819" t="s">
        <v>1541</v>
      </c>
    </row>
    <row r="34" spans="2:3" x14ac:dyDescent="0.2">
      <c r="C34" s="820" t="s">
        <v>1542</v>
      </c>
    </row>
    <row r="35" spans="2:3" x14ac:dyDescent="0.2">
      <c r="C35" s="814" t="s">
        <v>982</v>
      </c>
    </row>
    <row r="36" spans="2:3" ht="15" x14ac:dyDescent="0.25">
      <c r="B36" s="821" t="s">
        <v>1098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2F00-000000000000}"/>
  </hyperlinks>
  <pageMargins left="0.7" right="0.7" top="0.75" bottom="0.75" header="0.3" footer="0.3"/>
  <pageSetup paperSize="9" scale="79" orientation="portrait" horizontalDpi="4294967295" verticalDpi="4294967295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8"/>
  <sheetViews>
    <sheetView showGridLines="0" zoomScaleNormal="100" workbookViewId="0">
      <selection activeCell="B18" sqref="B18"/>
    </sheetView>
  </sheetViews>
  <sheetFormatPr baseColWidth="10" defaultColWidth="11.5" defaultRowHeight="11.25" x14ac:dyDescent="0.2"/>
  <cols>
    <col min="1" max="1" width="2.5" style="793" customWidth="1"/>
    <col min="2" max="2" width="11.1640625" style="793" customWidth="1"/>
    <col min="3" max="3" width="81.1640625" style="793" bestFit="1" customWidth="1"/>
    <col min="4" max="4" width="17.6640625" style="793" customWidth="1"/>
    <col min="5" max="5" width="12.33203125" style="793" bestFit="1" customWidth="1"/>
    <col min="6" max="6" width="15.6640625" style="793" customWidth="1"/>
    <col min="7" max="16384" width="11.5" style="793"/>
  </cols>
  <sheetData>
    <row r="1" spans="1:6" ht="21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6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6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6" x14ac:dyDescent="0.2">
      <c r="B5" s="814"/>
      <c r="C5" s="814" t="s">
        <v>1513</v>
      </c>
    </row>
    <row r="7" spans="1:6" x14ac:dyDescent="0.2">
      <c r="B7" s="793" t="s">
        <v>1543</v>
      </c>
    </row>
    <row r="8" spans="1:6" x14ac:dyDescent="0.2">
      <c r="B8" s="816" t="s">
        <v>1544</v>
      </c>
    </row>
    <row r="9" spans="1:6" x14ac:dyDescent="0.2">
      <c r="A9" s="817"/>
      <c r="B9" s="860" t="s">
        <v>1545</v>
      </c>
    </row>
    <row r="10" spans="1:6" x14ac:dyDescent="0.2">
      <c r="B10" s="860" t="s">
        <v>1546</v>
      </c>
    </row>
    <row r="11" spans="1:6" x14ac:dyDescent="0.2">
      <c r="B11" s="860"/>
    </row>
    <row r="12" spans="1:6" x14ac:dyDescent="0.2">
      <c r="C12" s="861" t="s">
        <v>1547</v>
      </c>
    </row>
    <row r="14" spans="1:6" x14ac:dyDescent="0.2">
      <c r="C14" s="819" t="s">
        <v>1548</v>
      </c>
    </row>
    <row r="15" spans="1:6" x14ac:dyDescent="0.2">
      <c r="C15" s="862" t="s">
        <v>1549</v>
      </c>
    </row>
    <row r="18" spans="2:2" ht="15" x14ac:dyDescent="0.25">
      <c r="B18" s="863" t="s">
        <v>1098</v>
      </c>
    </row>
  </sheetData>
  <mergeCells count="3">
    <mergeCell ref="B1:D1"/>
    <mergeCell ref="B2:D2"/>
    <mergeCell ref="B3:D3"/>
  </mergeCells>
  <hyperlinks>
    <hyperlink ref="C14" location="'NDF-04 (I)'!B24" display="Favor de ver el instructivo de esta nota (NDF-03):" xr:uid="{00000000-0004-0000-3000-000000000000}"/>
  </hyperlinks>
  <pageMargins left="0.7" right="0.7" top="0.75" bottom="0.75" header="0.3" footer="0.3"/>
  <pageSetup paperSize="9" scale="7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70C0"/>
    <pageSetUpPr fitToPage="1"/>
  </sheetPr>
  <dimension ref="A1:C73"/>
  <sheetViews>
    <sheetView showGridLines="0" zoomScaleNormal="100" workbookViewId="0">
      <selection activeCell="E3" sqref="E3"/>
    </sheetView>
  </sheetViews>
  <sheetFormatPr baseColWidth="10" defaultColWidth="12" defaultRowHeight="11.25" x14ac:dyDescent="0.2"/>
  <cols>
    <col min="1" max="1" width="90.83203125" style="10" customWidth="1"/>
    <col min="2" max="3" width="25.83203125" style="10" customWidth="1"/>
    <col min="4" max="16384" width="12" style="10"/>
  </cols>
  <sheetData>
    <row r="1" spans="1:3" ht="55.5" customHeight="1" x14ac:dyDescent="0.2">
      <c r="A1" s="875" t="s">
        <v>908</v>
      </c>
      <c r="B1" s="875"/>
      <c r="C1" s="875"/>
    </row>
    <row r="2" spans="1:3" ht="15" customHeight="1" x14ac:dyDescent="0.2">
      <c r="A2" s="320" t="s">
        <v>103</v>
      </c>
      <c r="B2" s="320">
        <v>2025</v>
      </c>
      <c r="C2" s="320">
        <v>2024</v>
      </c>
    </row>
    <row r="3" spans="1:3" ht="11.25" customHeight="1" x14ac:dyDescent="0.2">
      <c r="A3" s="321" t="s">
        <v>292</v>
      </c>
      <c r="B3" s="322"/>
      <c r="C3" s="323"/>
    </row>
    <row r="4" spans="1:3" ht="11.25" customHeight="1" x14ac:dyDescent="0.2">
      <c r="A4" s="324" t="s">
        <v>107</v>
      </c>
      <c r="B4" s="325">
        <v>1321639.96</v>
      </c>
      <c r="C4" s="326">
        <v>12891076.529999999</v>
      </c>
    </row>
    <row r="5" spans="1:3" ht="11.25" customHeight="1" x14ac:dyDescent="0.2">
      <c r="A5" s="327" t="s">
        <v>53</v>
      </c>
      <c r="B5" s="328">
        <v>0</v>
      </c>
      <c r="C5" s="329">
        <v>0</v>
      </c>
    </row>
    <row r="6" spans="1:3" ht="11.25" customHeight="1" x14ac:dyDescent="0.2">
      <c r="A6" s="327" t="s">
        <v>54</v>
      </c>
      <c r="B6" s="328">
        <v>0</v>
      </c>
      <c r="C6" s="329">
        <v>0</v>
      </c>
    </row>
    <row r="7" spans="1:3" ht="11.25" customHeight="1" x14ac:dyDescent="0.2">
      <c r="A7" s="327" t="s">
        <v>55</v>
      </c>
      <c r="B7" s="328">
        <v>0</v>
      </c>
      <c r="C7" s="329">
        <v>0</v>
      </c>
    </row>
    <row r="8" spans="1:3" ht="11.25" customHeight="1" x14ac:dyDescent="0.2">
      <c r="A8" s="327" t="s">
        <v>56</v>
      </c>
      <c r="B8" s="328">
        <v>0</v>
      </c>
      <c r="C8" s="329">
        <v>0</v>
      </c>
    </row>
    <row r="9" spans="1:3" ht="11.25" customHeight="1" x14ac:dyDescent="0.2">
      <c r="A9" s="327" t="s">
        <v>57</v>
      </c>
      <c r="B9" s="328">
        <v>0</v>
      </c>
      <c r="C9" s="329">
        <v>0</v>
      </c>
    </row>
    <row r="10" spans="1:3" ht="11.25" customHeight="1" x14ac:dyDescent="0.2">
      <c r="A10" s="327" t="s">
        <v>58</v>
      </c>
      <c r="B10" s="328">
        <v>0</v>
      </c>
      <c r="C10" s="329">
        <v>0</v>
      </c>
    </row>
    <row r="11" spans="1:3" ht="11.25" customHeight="1" x14ac:dyDescent="0.2">
      <c r="A11" s="327" t="s">
        <v>59</v>
      </c>
      <c r="B11" s="328">
        <v>0</v>
      </c>
      <c r="C11" s="329">
        <v>2905087.95</v>
      </c>
    </row>
    <row r="12" spans="1:3" ht="22.5" x14ac:dyDescent="0.2">
      <c r="A12" s="327" t="s">
        <v>61</v>
      </c>
      <c r="B12" s="328">
        <v>0</v>
      </c>
      <c r="C12" s="329">
        <v>0</v>
      </c>
    </row>
    <row r="13" spans="1:3" ht="11.25" customHeight="1" x14ac:dyDescent="0.2">
      <c r="A13" s="327" t="s">
        <v>62</v>
      </c>
      <c r="B13" s="328">
        <v>0</v>
      </c>
      <c r="C13" s="329">
        <v>7175000</v>
      </c>
    </row>
    <row r="14" spans="1:3" ht="11.25" customHeight="1" x14ac:dyDescent="0.2">
      <c r="A14" s="327" t="s">
        <v>108</v>
      </c>
      <c r="B14" s="328">
        <v>1321639.96</v>
      </c>
      <c r="C14" s="329">
        <v>2810988.58</v>
      </c>
    </row>
    <row r="15" spans="1:3" ht="11.25" customHeight="1" x14ac:dyDescent="0.2">
      <c r="A15" s="330"/>
      <c r="B15" s="331"/>
      <c r="C15" s="332"/>
    </row>
    <row r="16" spans="1:3" ht="11.25" customHeight="1" x14ac:dyDescent="0.2">
      <c r="A16" s="324" t="s">
        <v>105</v>
      </c>
      <c r="B16" s="325">
        <v>11954140.459999999</v>
      </c>
      <c r="C16" s="326">
        <v>16454257.5</v>
      </c>
    </row>
    <row r="17" spans="1:3" ht="11.25" customHeight="1" x14ac:dyDescent="0.2">
      <c r="A17" s="327" t="s">
        <v>72</v>
      </c>
      <c r="B17" s="328">
        <v>0</v>
      </c>
      <c r="C17" s="329">
        <v>0</v>
      </c>
    </row>
    <row r="18" spans="1:3" ht="11.25" customHeight="1" x14ac:dyDescent="0.2">
      <c r="A18" s="327" t="s">
        <v>73</v>
      </c>
      <c r="B18" s="328">
        <v>690801.1399999999</v>
      </c>
      <c r="C18" s="329">
        <v>821219.98</v>
      </c>
    </row>
    <row r="19" spans="1:3" ht="11.25" customHeight="1" x14ac:dyDescent="0.2">
      <c r="A19" s="327" t="s">
        <v>74</v>
      </c>
      <c r="B19" s="328">
        <v>596775.26</v>
      </c>
      <c r="C19" s="329">
        <v>1966935.61</v>
      </c>
    </row>
    <row r="20" spans="1:3" ht="11.25" customHeight="1" x14ac:dyDescent="0.2">
      <c r="A20" s="327" t="s">
        <v>76</v>
      </c>
      <c r="B20" s="328">
        <v>0</v>
      </c>
      <c r="C20" s="329">
        <v>0</v>
      </c>
    </row>
    <row r="21" spans="1:3" ht="11.25" customHeight="1" x14ac:dyDescent="0.2">
      <c r="A21" s="327" t="s">
        <v>77</v>
      </c>
      <c r="B21" s="328">
        <v>10666564.059999999</v>
      </c>
      <c r="C21" s="329">
        <v>13666101.91</v>
      </c>
    </row>
    <row r="22" spans="1:3" ht="11.25" customHeight="1" x14ac:dyDescent="0.2">
      <c r="A22" s="327" t="s">
        <v>78</v>
      </c>
      <c r="B22" s="328">
        <v>0</v>
      </c>
      <c r="C22" s="329">
        <v>0</v>
      </c>
    </row>
    <row r="23" spans="1:3" ht="11.25" customHeight="1" x14ac:dyDescent="0.2">
      <c r="A23" s="327" t="s">
        <v>79</v>
      </c>
      <c r="B23" s="328">
        <v>0</v>
      </c>
      <c r="C23" s="329">
        <v>0</v>
      </c>
    </row>
    <row r="24" spans="1:3" ht="11.25" customHeight="1" x14ac:dyDescent="0.2">
      <c r="A24" s="327" t="s">
        <v>80</v>
      </c>
      <c r="B24" s="328">
        <v>0</v>
      </c>
      <c r="C24" s="329">
        <v>0</v>
      </c>
    </row>
    <row r="25" spans="1:3" ht="11.25" customHeight="1" x14ac:dyDescent="0.2">
      <c r="A25" s="327" t="s">
        <v>81</v>
      </c>
      <c r="B25" s="328">
        <v>0</v>
      </c>
      <c r="C25" s="329">
        <v>0</v>
      </c>
    </row>
    <row r="26" spans="1:3" ht="11.25" customHeight="1" x14ac:dyDescent="0.2">
      <c r="A26" s="327" t="s">
        <v>82</v>
      </c>
      <c r="B26" s="328">
        <v>0</v>
      </c>
      <c r="C26" s="329">
        <v>0</v>
      </c>
    </row>
    <row r="27" spans="1:3" ht="11.25" customHeight="1" x14ac:dyDescent="0.2">
      <c r="A27" s="327" t="s">
        <v>83</v>
      </c>
      <c r="B27" s="328">
        <v>0</v>
      </c>
      <c r="C27" s="329">
        <v>0</v>
      </c>
    </row>
    <row r="28" spans="1:3" ht="11.25" customHeight="1" x14ac:dyDescent="0.2">
      <c r="A28" s="327" t="s">
        <v>84</v>
      </c>
      <c r="B28" s="328">
        <v>0</v>
      </c>
      <c r="C28" s="329">
        <v>0</v>
      </c>
    </row>
    <row r="29" spans="1:3" ht="11.25" customHeight="1" x14ac:dyDescent="0.2">
      <c r="A29" s="327" t="s">
        <v>86</v>
      </c>
      <c r="B29" s="328">
        <v>0</v>
      </c>
      <c r="C29" s="329">
        <v>0</v>
      </c>
    </row>
    <row r="30" spans="1:3" ht="11.25" customHeight="1" x14ac:dyDescent="0.2">
      <c r="A30" s="327" t="s">
        <v>38</v>
      </c>
      <c r="B30" s="328">
        <v>0</v>
      </c>
      <c r="C30" s="329">
        <v>0</v>
      </c>
    </row>
    <row r="31" spans="1:3" ht="11.25" customHeight="1" x14ac:dyDescent="0.2">
      <c r="A31" s="327" t="s">
        <v>87</v>
      </c>
      <c r="B31" s="328">
        <v>0</v>
      </c>
      <c r="C31" s="329">
        <v>0</v>
      </c>
    </row>
    <row r="32" spans="1:3" ht="11.25" customHeight="1" x14ac:dyDescent="0.2">
      <c r="A32" s="327" t="s">
        <v>109</v>
      </c>
      <c r="B32" s="328">
        <v>0</v>
      </c>
      <c r="C32" s="329">
        <v>0</v>
      </c>
    </row>
    <row r="33" spans="1:3" ht="11.25" customHeight="1" x14ac:dyDescent="0.2">
      <c r="A33" s="333" t="s">
        <v>293</v>
      </c>
      <c r="B33" s="334">
        <v>-10632500.5</v>
      </c>
      <c r="C33" s="335">
        <v>-3563180.9700000007</v>
      </c>
    </row>
    <row r="34" spans="1:3" ht="11.25" customHeight="1" x14ac:dyDescent="0.2">
      <c r="A34" s="297"/>
      <c r="B34" s="336"/>
      <c r="C34" s="337"/>
    </row>
    <row r="35" spans="1:3" ht="11.25" customHeight="1" x14ac:dyDescent="0.2">
      <c r="A35" s="338" t="s">
        <v>893</v>
      </c>
      <c r="B35" s="336"/>
      <c r="C35" s="337"/>
    </row>
    <row r="36" spans="1:3" ht="11.25" customHeight="1" x14ac:dyDescent="0.2">
      <c r="A36" s="324" t="s">
        <v>107</v>
      </c>
      <c r="B36" s="325">
        <v>0</v>
      </c>
      <c r="C36" s="326">
        <v>0</v>
      </c>
    </row>
    <row r="37" spans="1:3" ht="11.25" customHeight="1" x14ac:dyDescent="0.2">
      <c r="A37" s="327" t="s">
        <v>24</v>
      </c>
      <c r="B37" s="328">
        <v>0</v>
      </c>
      <c r="C37" s="329">
        <v>0</v>
      </c>
    </row>
    <row r="38" spans="1:3" ht="11.25" customHeight="1" x14ac:dyDescent="0.2">
      <c r="A38" s="327" t="s">
        <v>26</v>
      </c>
      <c r="B38" s="328">
        <v>0</v>
      </c>
      <c r="C38" s="329">
        <v>0</v>
      </c>
    </row>
    <row r="39" spans="1:3" ht="11.25" customHeight="1" x14ac:dyDescent="0.2">
      <c r="A39" s="327" t="s">
        <v>110</v>
      </c>
      <c r="B39" s="328"/>
      <c r="C39" s="329"/>
    </row>
    <row r="40" spans="1:3" ht="11.25" customHeight="1" x14ac:dyDescent="0.2">
      <c r="A40" s="330"/>
      <c r="B40" s="336"/>
      <c r="C40" s="337"/>
    </row>
    <row r="41" spans="1:3" ht="11.25" customHeight="1" x14ac:dyDescent="0.2">
      <c r="A41" s="324" t="s">
        <v>105</v>
      </c>
      <c r="B41" s="325">
        <v>-11808730.619999999</v>
      </c>
      <c r="C41" s="326">
        <v>-3651354.85</v>
      </c>
    </row>
    <row r="42" spans="1:3" ht="11.25" customHeight="1" x14ac:dyDescent="0.2">
      <c r="A42" s="327" t="s">
        <v>24</v>
      </c>
      <c r="B42" s="328">
        <v>0</v>
      </c>
      <c r="C42" s="329">
        <v>0</v>
      </c>
    </row>
    <row r="43" spans="1:3" ht="11.25" customHeight="1" x14ac:dyDescent="0.2">
      <c r="A43" s="327" t="s">
        <v>26</v>
      </c>
      <c r="B43" s="328">
        <v>0</v>
      </c>
      <c r="C43" s="329">
        <v>16743.150000000001</v>
      </c>
    </row>
    <row r="44" spans="1:3" ht="11.25" customHeight="1" x14ac:dyDescent="0.2">
      <c r="A44" s="327" t="s">
        <v>111</v>
      </c>
      <c r="B44" s="328">
        <v>-11808730.619999999</v>
      </c>
      <c r="C44" s="329">
        <v>-3668098</v>
      </c>
    </row>
    <row r="45" spans="1:3" ht="11.25" customHeight="1" x14ac:dyDescent="0.2">
      <c r="A45" s="333" t="s">
        <v>294</v>
      </c>
      <c r="B45" s="334">
        <v>11808730.619999999</v>
      </c>
      <c r="C45" s="335">
        <v>3651354.85</v>
      </c>
    </row>
    <row r="46" spans="1:3" ht="11.25" customHeight="1" x14ac:dyDescent="0.2">
      <c r="A46" s="297"/>
      <c r="B46" s="336"/>
      <c r="C46" s="337"/>
    </row>
    <row r="47" spans="1:3" ht="11.25" customHeight="1" x14ac:dyDescent="0.2">
      <c r="A47" s="338" t="s">
        <v>894</v>
      </c>
      <c r="B47" s="336"/>
      <c r="C47" s="337"/>
    </row>
    <row r="48" spans="1:3" ht="11.25" customHeight="1" x14ac:dyDescent="0.2">
      <c r="A48" s="324" t="s">
        <v>107</v>
      </c>
      <c r="B48" s="325">
        <v>0</v>
      </c>
      <c r="C48" s="326">
        <v>0</v>
      </c>
    </row>
    <row r="49" spans="1:3" ht="11.25" customHeight="1" x14ac:dyDescent="0.2">
      <c r="A49" s="327" t="s">
        <v>112</v>
      </c>
      <c r="B49" s="328">
        <v>0</v>
      </c>
      <c r="C49" s="328">
        <v>0</v>
      </c>
    </row>
    <row r="50" spans="1:3" ht="11.25" customHeight="1" x14ac:dyDescent="0.2">
      <c r="A50" s="327" t="s">
        <v>113</v>
      </c>
      <c r="B50" s="328">
        <v>0</v>
      </c>
      <c r="C50" s="329">
        <v>0</v>
      </c>
    </row>
    <row r="51" spans="1:3" ht="11.25" customHeight="1" x14ac:dyDescent="0.2">
      <c r="A51" s="327" t="s">
        <v>114</v>
      </c>
      <c r="B51" s="328">
        <v>0</v>
      </c>
      <c r="C51" s="329">
        <v>0</v>
      </c>
    </row>
    <row r="52" spans="1:3" ht="11.25" customHeight="1" x14ac:dyDescent="0.2">
      <c r="A52" s="327" t="s">
        <v>115</v>
      </c>
      <c r="B52" s="328">
        <v>0</v>
      </c>
      <c r="C52" s="329">
        <v>0</v>
      </c>
    </row>
    <row r="53" spans="1:3" ht="11.25" customHeight="1" x14ac:dyDescent="0.2">
      <c r="A53" s="330"/>
      <c r="B53" s="336"/>
      <c r="C53" s="337"/>
    </row>
    <row r="54" spans="1:3" ht="11.25" customHeight="1" x14ac:dyDescent="0.2">
      <c r="A54" s="324" t="s">
        <v>105</v>
      </c>
      <c r="B54" s="325">
        <v>0</v>
      </c>
      <c r="C54" s="326">
        <v>0</v>
      </c>
    </row>
    <row r="55" spans="1:3" ht="11.25" customHeight="1" x14ac:dyDescent="0.2">
      <c r="A55" s="327" t="s">
        <v>116</v>
      </c>
      <c r="B55" s="329">
        <v>0</v>
      </c>
      <c r="C55" s="329">
        <v>0</v>
      </c>
    </row>
    <row r="56" spans="1:3" ht="11.25" customHeight="1" x14ac:dyDescent="0.2">
      <c r="A56" s="327" t="s">
        <v>113</v>
      </c>
      <c r="B56" s="328">
        <v>0</v>
      </c>
      <c r="C56" s="329">
        <v>0</v>
      </c>
    </row>
    <row r="57" spans="1:3" ht="11.25" customHeight="1" x14ac:dyDescent="0.2">
      <c r="A57" s="327" t="s">
        <v>114</v>
      </c>
      <c r="B57" s="328">
        <v>0</v>
      </c>
      <c r="C57" s="329">
        <v>0</v>
      </c>
    </row>
    <row r="58" spans="1:3" ht="11.25" customHeight="1" x14ac:dyDescent="0.2">
      <c r="A58" s="327" t="s">
        <v>117</v>
      </c>
      <c r="B58" s="328"/>
      <c r="C58" s="329"/>
    </row>
    <row r="59" spans="1:3" ht="11.25" customHeight="1" x14ac:dyDescent="0.2">
      <c r="A59" s="333" t="s">
        <v>295</v>
      </c>
      <c r="B59" s="334">
        <v>0</v>
      </c>
      <c r="C59" s="335">
        <v>0</v>
      </c>
    </row>
    <row r="60" spans="1:3" ht="11.25" customHeight="1" x14ac:dyDescent="0.2">
      <c r="A60" s="339"/>
      <c r="B60" s="340"/>
      <c r="C60" s="341"/>
    </row>
    <row r="61" spans="1:3" ht="11.25" customHeight="1" x14ac:dyDescent="0.2">
      <c r="A61" s="333" t="s">
        <v>118</v>
      </c>
      <c r="B61" s="334">
        <v>1176230.1200000001</v>
      </c>
      <c r="C61" s="335">
        <v>88173.879999999423</v>
      </c>
    </row>
    <row r="62" spans="1:3" ht="11.25" customHeight="1" x14ac:dyDescent="0.2">
      <c r="A62" s="339"/>
      <c r="B62" s="340"/>
      <c r="C62" s="341"/>
    </row>
    <row r="63" spans="1:3" ht="11.25" customHeight="1" x14ac:dyDescent="0.2">
      <c r="A63" s="333" t="s">
        <v>119</v>
      </c>
      <c r="B63" s="334">
        <v>199471.88</v>
      </c>
      <c r="C63" s="335">
        <v>111298</v>
      </c>
    </row>
    <row r="64" spans="1:3" ht="11.25" customHeight="1" x14ac:dyDescent="0.2">
      <c r="A64" s="339"/>
      <c r="B64" s="340"/>
      <c r="C64" s="341"/>
    </row>
    <row r="65" spans="1:3" ht="11.25" customHeight="1" x14ac:dyDescent="0.2">
      <c r="A65" s="342" t="s">
        <v>120</v>
      </c>
      <c r="B65" s="334">
        <f>+B61+B63</f>
        <v>1375702</v>
      </c>
      <c r="C65" s="335">
        <f>+C61+C63</f>
        <v>199471.87999999942</v>
      </c>
    </row>
    <row r="66" spans="1:3" ht="11.25" customHeight="1" x14ac:dyDescent="0.2">
      <c r="A66" s="343"/>
      <c r="B66" s="344"/>
      <c r="C66" s="345"/>
    </row>
    <row r="67" spans="1:3" ht="5.25" customHeight="1" x14ac:dyDescent="0.2">
      <c r="A67" s="346"/>
      <c r="B67" s="346"/>
      <c r="C67" s="346"/>
    </row>
    <row r="68" spans="1:3" ht="15" customHeight="1" x14ac:dyDescent="0.2">
      <c r="A68" s="882" t="s">
        <v>133</v>
      </c>
      <c r="B68" s="884"/>
      <c r="C68" s="884"/>
    </row>
    <row r="69" spans="1:3" x14ac:dyDescent="0.2">
      <c r="A69" s="346"/>
      <c r="B69" s="346"/>
      <c r="C69" s="346"/>
    </row>
    <row r="73" spans="1:3" x14ac:dyDescent="0.2">
      <c r="B73" s="6"/>
      <c r="C73" s="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ignoredErrors>
    <ignoredError sqref="B65:C65" unlockedFormula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7"/>
  <sheetViews>
    <sheetView showGridLines="0" zoomScaleNormal="100" workbookViewId="0">
      <selection activeCell="B17" sqref="B17"/>
    </sheetView>
  </sheetViews>
  <sheetFormatPr baseColWidth="10" defaultColWidth="11.5" defaultRowHeight="11.25" x14ac:dyDescent="0.2"/>
  <cols>
    <col min="1" max="1" width="2.5" style="793" customWidth="1"/>
    <col min="2" max="2" width="11.1640625" style="793" customWidth="1"/>
    <col min="3" max="3" width="81.1640625" style="793" bestFit="1" customWidth="1"/>
    <col min="4" max="4" width="17.6640625" style="793" customWidth="1"/>
    <col min="5" max="5" width="12.33203125" style="793" bestFit="1" customWidth="1"/>
    <col min="6" max="6" width="15.6640625" style="793" customWidth="1"/>
    <col min="7" max="16384" width="11.5" style="793"/>
  </cols>
  <sheetData>
    <row r="1" spans="1:6" ht="24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6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6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6" x14ac:dyDescent="0.2">
      <c r="B5" s="814"/>
      <c r="C5" s="814" t="s">
        <v>1515</v>
      </c>
    </row>
    <row r="7" spans="1:6" x14ac:dyDescent="0.2">
      <c r="B7" s="793" t="s">
        <v>1543</v>
      </c>
    </row>
    <row r="8" spans="1:6" x14ac:dyDescent="0.2">
      <c r="B8" s="816" t="s">
        <v>1550</v>
      </c>
    </row>
    <row r="9" spans="1:6" x14ac:dyDescent="0.2">
      <c r="A9" s="817"/>
      <c r="B9" s="864" t="s">
        <v>1551</v>
      </c>
    </row>
    <row r="10" spans="1:6" x14ac:dyDescent="0.2">
      <c r="B10" s="864" t="s">
        <v>1552</v>
      </c>
    </row>
    <row r="12" spans="1:6" x14ac:dyDescent="0.2">
      <c r="C12" s="861" t="s">
        <v>1553</v>
      </c>
    </row>
    <row r="13" spans="1:6" x14ac:dyDescent="0.2">
      <c r="C13" s="861"/>
    </row>
    <row r="14" spans="1:6" x14ac:dyDescent="0.2">
      <c r="C14" s="819" t="s">
        <v>1554</v>
      </c>
    </row>
    <row r="15" spans="1:6" x14ac:dyDescent="0.2">
      <c r="C15" s="862" t="s">
        <v>1555</v>
      </c>
    </row>
    <row r="17" spans="2:2" ht="15" x14ac:dyDescent="0.25">
      <c r="B17" s="863" t="s">
        <v>1098</v>
      </c>
    </row>
  </sheetData>
  <mergeCells count="3">
    <mergeCell ref="B1:D1"/>
    <mergeCell ref="B2:D2"/>
    <mergeCell ref="B3:D3"/>
  </mergeCells>
  <hyperlinks>
    <hyperlink ref="C14" location="'NDF-05 (I)'!B22" display="Favor de ver el instructivo de esta nota (NDF-05):" xr:uid="{00000000-0004-0000-3100-000000000000}"/>
  </hyperlinks>
  <pageMargins left="0.7" right="0.7" top="0.75" bottom="0.75" header="0.3" footer="0.3"/>
  <pageSetup paperSize="9" scale="79" orientation="portrait" horizontalDpi="4294967295" verticalDpi="4294967295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2"/>
  <sheetViews>
    <sheetView showGridLines="0" zoomScaleNormal="100" workbookViewId="0">
      <selection activeCell="C9" sqref="C9"/>
    </sheetView>
  </sheetViews>
  <sheetFormatPr baseColWidth="10" defaultColWidth="11.5" defaultRowHeight="11.25" x14ac:dyDescent="0.2"/>
  <cols>
    <col min="1" max="1" width="2.5" style="793" customWidth="1"/>
    <col min="2" max="2" width="11.1640625" style="793" customWidth="1"/>
    <col min="3" max="3" width="81.1640625" style="793" bestFit="1" customWidth="1"/>
    <col min="4" max="4" width="17.6640625" style="793" customWidth="1"/>
    <col min="5" max="5" width="12.33203125" style="793" bestFit="1" customWidth="1"/>
    <col min="6" max="6" width="15.6640625" style="793" customWidth="1"/>
    <col min="7" max="16384" width="11.5" style="793"/>
  </cols>
  <sheetData>
    <row r="1" spans="1:6" ht="22.5" customHeight="1" x14ac:dyDescent="0.2">
      <c r="B1" s="1042" t="str">
        <f>'[10]Notas de Disciplina Financiera'!A1</f>
        <v>FIDEICOMISO DE ADMINISTRACIÓN E INVERSIÓN PARA LA REALIZACIÓN DE ACTIVIDADES DE RESCATE Y CONSERVACIÓN DE SITIOS ARQUEOLÓGICOS EN EL ESTADO DE GUANAJUATO (FIARCA)</v>
      </c>
      <c r="C1" s="1042"/>
      <c r="D1" s="1042"/>
      <c r="E1" s="812" t="s">
        <v>308</v>
      </c>
      <c r="F1" s="813">
        <f>'[10]Notas de Disciplina Financiera'!D1</f>
        <v>2025</v>
      </c>
    </row>
    <row r="2" spans="1:6" x14ac:dyDescent="0.2">
      <c r="B2" s="1043" t="s">
        <v>1503</v>
      </c>
      <c r="C2" s="1043"/>
      <c r="D2" s="1043"/>
      <c r="E2" s="812" t="s">
        <v>310</v>
      </c>
      <c r="F2" s="813" t="str">
        <f>'[10]Notas de Disciplina Financiera'!D2</f>
        <v>Anual</v>
      </c>
    </row>
    <row r="3" spans="1:6" x14ac:dyDescent="0.2">
      <c r="B3" s="1043" t="str">
        <f>'[10]Notas de Disciplina Financiera'!A3</f>
        <v>Correspondiente del 01 de enero al 31 de diciembre de 2025</v>
      </c>
      <c r="C3" s="1043"/>
      <c r="D3" s="1043"/>
      <c r="E3" s="812" t="s">
        <v>311</v>
      </c>
      <c r="F3" s="813" t="str">
        <f>'[10]Notas de Disciplina Financiera'!D3</f>
        <v>Cuenta Pública</v>
      </c>
    </row>
    <row r="5" spans="1:6" x14ac:dyDescent="0.2">
      <c r="B5" s="814"/>
      <c r="C5" s="814" t="s">
        <v>1517</v>
      </c>
    </row>
    <row r="7" spans="1:6" x14ac:dyDescent="0.2">
      <c r="B7" s="793" t="s">
        <v>1543</v>
      </c>
    </row>
    <row r="8" spans="1:6" x14ac:dyDescent="0.2">
      <c r="B8" s="816" t="s">
        <v>1556</v>
      </c>
    </row>
    <row r="9" spans="1:6" x14ac:dyDescent="0.2">
      <c r="B9" s="816"/>
    </row>
    <row r="10" spans="1:6" x14ac:dyDescent="0.2">
      <c r="A10" s="817"/>
      <c r="C10" s="861" t="s">
        <v>1557</v>
      </c>
    </row>
    <row r="12" spans="1:6" ht="15" x14ac:dyDescent="0.25">
      <c r="B12" s="863" t="s">
        <v>1098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scale="79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70C0"/>
  </sheetPr>
  <dimension ref="A1:R60"/>
  <sheetViews>
    <sheetView showGridLines="0" zoomScaleNormal="100" workbookViewId="0">
      <selection activeCell="D17" sqref="D17"/>
    </sheetView>
  </sheetViews>
  <sheetFormatPr baseColWidth="10" defaultColWidth="12" defaultRowHeight="11.25" x14ac:dyDescent="0.2"/>
  <cols>
    <col min="1" max="1" width="63.83203125" style="17" customWidth="1"/>
    <col min="2" max="6" width="20.83203125" style="17" customWidth="1"/>
    <col min="7" max="16384" width="12" style="17"/>
  </cols>
  <sheetData>
    <row r="1" spans="1:18" ht="72" customHeight="1" x14ac:dyDescent="0.2">
      <c r="A1" s="885" t="s">
        <v>909</v>
      </c>
      <c r="B1" s="886"/>
      <c r="C1" s="886"/>
      <c r="D1" s="886"/>
      <c r="E1" s="886"/>
      <c r="F1" s="887"/>
    </row>
    <row r="2" spans="1:18" ht="24.6" customHeight="1" x14ac:dyDescent="0.2">
      <c r="A2" s="578" t="s">
        <v>103</v>
      </c>
      <c r="B2" s="620" t="s">
        <v>296</v>
      </c>
      <c r="C2" s="620" t="s">
        <v>297</v>
      </c>
      <c r="D2" s="620" t="s">
        <v>298</v>
      </c>
      <c r="E2" s="620" t="s">
        <v>299</v>
      </c>
      <c r="F2" s="620" t="s">
        <v>300</v>
      </c>
    </row>
    <row r="3" spans="1:18" ht="12.75" customHeight="1" x14ac:dyDescent="0.2">
      <c r="A3" s="347" t="s">
        <v>0</v>
      </c>
      <c r="B3" s="348">
        <f>B4+B12</f>
        <v>27388395.200000003</v>
      </c>
      <c r="C3" s="348">
        <f t="shared" ref="C3:D3" si="0">C4+C12</f>
        <v>25151262.329999994</v>
      </c>
      <c r="D3" s="348">
        <f t="shared" si="0"/>
        <v>35891092.329999998</v>
      </c>
      <c r="E3" s="348">
        <f>E4+E12</f>
        <v>16648565.199999996</v>
      </c>
      <c r="F3" s="349">
        <f>F4+F12</f>
        <v>-10739830.000000006</v>
      </c>
      <c r="M3" s="32"/>
      <c r="N3" s="32"/>
      <c r="O3" s="32"/>
      <c r="P3" s="32"/>
      <c r="Q3" s="32"/>
      <c r="R3" s="32"/>
    </row>
    <row r="4" spans="1:18" ht="13.5" customHeight="1" x14ac:dyDescent="0.2">
      <c r="A4" s="350" t="s">
        <v>2</v>
      </c>
      <c r="B4" s="351">
        <f>SUM(B5:B11)</f>
        <v>208893.89999999851</v>
      </c>
      <c r="C4" s="351">
        <f>SUM(C5:C11)</f>
        <v>13174008.069999998</v>
      </c>
      <c r="D4" s="351">
        <f>SUM(D5:D11)</f>
        <v>11997779.309999999</v>
      </c>
      <c r="E4" s="351">
        <f>SUM(E5:E11)</f>
        <v>1385122.6599999983</v>
      </c>
      <c r="F4" s="635">
        <f>SUM(F5:F11)</f>
        <v>1176228.7599999998</v>
      </c>
      <c r="M4" s="32"/>
      <c r="N4" s="32"/>
      <c r="O4" s="32"/>
      <c r="P4" s="32"/>
      <c r="Q4" s="32"/>
      <c r="R4" s="32"/>
    </row>
    <row r="5" spans="1:18" ht="12" customHeight="1" x14ac:dyDescent="0.2">
      <c r="A5" s="353" t="s">
        <v>4</v>
      </c>
      <c r="B5" s="354">
        <v>199472.89999999851</v>
      </c>
      <c r="C5" s="354">
        <v>13174008.069999998</v>
      </c>
      <c r="D5" s="354">
        <v>11997779.309999999</v>
      </c>
      <c r="E5" s="354">
        <v>1375701.6599999983</v>
      </c>
      <c r="F5" s="635">
        <f t="shared" ref="F5:F11" si="1">+E5-B5</f>
        <v>1176228.7599999998</v>
      </c>
      <c r="M5" s="32"/>
      <c r="N5" s="32"/>
      <c r="O5" s="32"/>
      <c r="P5" s="32"/>
      <c r="Q5" s="32"/>
      <c r="R5" s="32"/>
    </row>
    <row r="6" spans="1:18" ht="12" customHeight="1" x14ac:dyDescent="0.2">
      <c r="A6" s="353" t="s">
        <v>6</v>
      </c>
      <c r="B6" s="354">
        <v>9421</v>
      </c>
      <c r="C6" s="354">
        <v>0</v>
      </c>
      <c r="D6" s="354">
        <v>0</v>
      </c>
      <c r="E6" s="354">
        <v>9421</v>
      </c>
      <c r="F6" s="635">
        <f t="shared" si="1"/>
        <v>0</v>
      </c>
      <c r="M6" s="32"/>
      <c r="N6" s="32"/>
      <c r="O6" s="32"/>
      <c r="P6" s="32"/>
      <c r="Q6" s="32"/>
      <c r="R6" s="32"/>
    </row>
    <row r="7" spans="1:18" ht="12" customHeight="1" x14ac:dyDescent="0.2">
      <c r="A7" s="353" t="s">
        <v>8</v>
      </c>
      <c r="B7" s="354">
        <v>0</v>
      </c>
      <c r="C7" s="354">
        <v>0</v>
      </c>
      <c r="D7" s="354">
        <v>0</v>
      </c>
      <c r="E7" s="354">
        <v>0</v>
      </c>
      <c r="F7" s="635">
        <f t="shared" si="1"/>
        <v>0</v>
      </c>
      <c r="M7" s="32"/>
      <c r="N7" s="32"/>
      <c r="O7" s="32"/>
      <c r="P7" s="32"/>
      <c r="Q7" s="32"/>
      <c r="R7" s="32"/>
    </row>
    <row r="8" spans="1:18" ht="12" customHeight="1" x14ac:dyDescent="0.2">
      <c r="A8" s="353" t="s">
        <v>10</v>
      </c>
      <c r="B8" s="354">
        <v>0</v>
      </c>
      <c r="C8" s="354">
        <v>0</v>
      </c>
      <c r="D8" s="354">
        <v>0</v>
      </c>
      <c r="E8" s="354">
        <v>0</v>
      </c>
      <c r="F8" s="635">
        <f t="shared" si="1"/>
        <v>0</v>
      </c>
      <c r="M8" s="32"/>
      <c r="N8" s="32"/>
      <c r="O8" s="32"/>
      <c r="P8" s="32"/>
      <c r="Q8" s="32"/>
      <c r="R8" s="32"/>
    </row>
    <row r="9" spans="1:18" ht="12" customHeight="1" x14ac:dyDescent="0.2">
      <c r="A9" s="353" t="s">
        <v>12</v>
      </c>
      <c r="B9" s="354">
        <v>0</v>
      </c>
      <c r="C9" s="354">
        <v>0</v>
      </c>
      <c r="D9" s="354">
        <v>0</v>
      </c>
      <c r="E9" s="354">
        <v>0</v>
      </c>
      <c r="F9" s="635">
        <f t="shared" si="1"/>
        <v>0</v>
      </c>
      <c r="M9" s="32"/>
      <c r="N9" s="32"/>
      <c r="O9" s="32"/>
      <c r="P9" s="32"/>
      <c r="Q9" s="32"/>
      <c r="R9" s="32"/>
    </row>
    <row r="10" spans="1:18" ht="12" customHeight="1" x14ac:dyDescent="0.2">
      <c r="A10" s="353" t="s">
        <v>14</v>
      </c>
      <c r="B10" s="354">
        <v>0</v>
      </c>
      <c r="C10" s="354">
        <v>0</v>
      </c>
      <c r="D10" s="354">
        <v>0</v>
      </c>
      <c r="E10" s="354">
        <v>0</v>
      </c>
      <c r="F10" s="635">
        <f t="shared" si="1"/>
        <v>0</v>
      </c>
      <c r="M10" s="32"/>
      <c r="N10" s="32"/>
      <c r="O10" s="32"/>
      <c r="P10" s="32"/>
      <c r="Q10" s="32"/>
      <c r="R10" s="32"/>
    </row>
    <row r="11" spans="1:18" ht="12" customHeight="1" x14ac:dyDescent="0.2">
      <c r="A11" s="353" t="s">
        <v>16</v>
      </c>
      <c r="B11" s="354">
        <v>0</v>
      </c>
      <c r="C11" s="354">
        <v>0</v>
      </c>
      <c r="D11" s="354">
        <v>0</v>
      </c>
      <c r="E11" s="354">
        <v>0</v>
      </c>
      <c r="F11" s="635">
        <f t="shared" si="1"/>
        <v>0</v>
      </c>
      <c r="M11" s="32"/>
      <c r="N11" s="32"/>
      <c r="O11" s="32"/>
      <c r="P11" s="32"/>
      <c r="Q11" s="32"/>
      <c r="R11" s="32"/>
    </row>
    <row r="12" spans="1:18" ht="13.5" customHeight="1" x14ac:dyDescent="0.2">
      <c r="A12" s="350" t="s">
        <v>19</v>
      </c>
      <c r="B12" s="351">
        <f>SUM(B13:B21)</f>
        <v>27179501.300000004</v>
      </c>
      <c r="C12" s="351">
        <f>SUM(C13:C21)</f>
        <v>11977254.259999996</v>
      </c>
      <c r="D12" s="351">
        <f>SUM(D13:D21)</f>
        <v>23893313.020000003</v>
      </c>
      <c r="E12" s="351">
        <f>SUM(E13:E21)</f>
        <v>15263442.539999997</v>
      </c>
      <c r="F12" s="352">
        <f>SUM(F13:F21)</f>
        <v>-11916058.760000005</v>
      </c>
      <c r="M12" s="32"/>
      <c r="N12" s="32"/>
      <c r="O12" s="32"/>
      <c r="P12" s="32"/>
      <c r="Q12" s="32"/>
      <c r="R12" s="32"/>
    </row>
    <row r="13" spans="1:18" ht="12.6" customHeight="1" x14ac:dyDescent="0.2">
      <c r="A13" s="353" t="s">
        <v>20</v>
      </c>
      <c r="B13" s="354">
        <v>26881445.030000001</v>
      </c>
      <c r="C13" s="354">
        <v>1310690.1999999958</v>
      </c>
      <c r="D13" s="354">
        <v>13119419.460000001</v>
      </c>
      <c r="E13" s="354">
        <v>15072715.769999996</v>
      </c>
      <c r="F13" s="355">
        <f t="shared" ref="F13:F21" si="2">+E13-B13</f>
        <v>-11808729.260000005</v>
      </c>
      <c r="M13" s="32"/>
      <c r="N13" s="32"/>
      <c r="O13" s="32"/>
      <c r="P13" s="32"/>
      <c r="Q13" s="32"/>
      <c r="R13" s="32"/>
    </row>
    <row r="14" spans="1:18" ht="12.6" customHeight="1" x14ac:dyDescent="0.2">
      <c r="A14" s="353" t="s">
        <v>22</v>
      </c>
      <c r="B14" s="354">
        <v>0</v>
      </c>
      <c r="C14" s="354">
        <v>10666564.060000001</v>
      </c>
      <c r="D14" s="354">
        <v>10666564.060000001</v>
      </c>
      <c r="E14" s="354">
        <v>0</v>
      </c>
      <c r="F14" s="355">
        <f t="shared" si="2"/>
        <v>0</v>
      </c>
      <c r="M14" s="32"/>
      <c r="N14" s="32"/>
      <c r="O14" s="32"/>
      <c r="P14" s="32"/>
      <c r="Q14" s="32"/>
      <c r="R14" s="32"/>
    </row>
    <row r="15" spans="1:18" ht="12.6" customHeight="1" x14ac:dyDescent="0.2">
      <c r="A15" s="353" t="s">
        <v>24</v>
      </c>
      <c r="B15" s="354">
        <v>0</v>
      </c>
      <c r="C15" s="354">
        <v>0</v>
      </c>
      <c r="D15" s="354">
        <v>0</v>
      </c>
      <c r="E15" s="354">
        <v>0</v>
      </c>
      <c r="F15" s="355">
        <f t="shared" si="2"/>
        <v>0</v>
      </c>
      <c r="M15" s="32"/>
      <c r="N15" s="32"/>
      <c r="O15" s="32"/>
      <c r="P15" s="32"/>
      <c r="Q15" s="32"/>
      <c r="R15" s="32"/>
    </row>
    <row r="16" spans="1:18" ht="12.6" customHeight="1" x14ac:dyDescent="0.2">
      <c r="A16" s="353" t="s">
        <v>26</v>
      </c>
      <c r="B16" s="354">
        <v>6014608.96</v>
      </c>
      <c r="C16" s="354">
        <v>0</v>
      </c>
      <c r="D16" s="354">
        <v>0</v>
      </c>
      <c r="E16" s="354">
        <v>6014608.96</v>
      </c>
      <c r="F16" s="355">
        <f t="shared" si="2"/>
        <v>0</v>
      </c>
      <c r="M16" s="32"/>
      <c r="N16" s="32"/>
      <c r="O16" s="32"/>
      <c r="P16" s="32"/>
      <c r="Q16" s="32"/>
      <c r="R16" s="32"/>
    </row>
    <row r="17" spans="1:18" ht="12.6" customHeight="1" x14ac:dyDescent="0.2">
      <c r="A17" s="353" t="s">
        <v>28</v>
      </c>
      <c r="B17" s="354">
        <v>0</v>
      </c>
      <c r="C17" s="354">
        <v>0</v>
      </c>
      <c r="D17" s="354">
        <v>0</v>
      </c>
      <c r="E17" s="354">
        <v>0</v>
      </c>
      <c r="F17" s="355">
        <f t="shared" si="2"/>
        <v>0</v>
      </c>
      <c r="M17" s="32"/>
      <c r="N17" s="32"/>
      <c r="O17" s="32"/>
      <c r="P17" s="32"/>
      <c r="Q17" s="32"/>
      <c r="R17" s="32"/>
    </row>
    <row r="18" spans="1:18" ht="12.6" customHeight="1" x14ac:dyDescent="0.2">
      <c r="A18" s="353" t="s">
        <v>30</v>
      </c>
      <c r="B18" s="354">
        <v>-5716552.6899999995</v>
      </c>
      <c r="C18" s="354">
        <v>0</v>
      </c>
      <c r="D18" s="354">
        <v>107329.5</v>
      </c>
      <c r="E18" s="354">
        <v>-5823882.1899999995</v>
      </c>
      <c r="F18" s="355">
        <f t="shared" si="2"/>
        <v>-107329.5</v>
      </c>
      <c r="M18" s="32"/>
      <c r="N18" s="32"/>
      <c r="O18" s="32"/>
      <c r="P18" s="32"/>
      <c r="Q18" s="32"/>
      <c r="R18" s="32"/>
    </row>
    <row r="19" spans="1:18" ht="12.6" customHeight="1" x14ac:dyDescent="0.2">
      <c r="A19" s="353" t="s">
        <v>31</v>
      </c>
      <c r="B19" s="354">
        <v>0</v>
      </c>
      <c r="C19" s="354">
        <v>0</v>
      </c>
      <c r="D19" s="354">
        <v>0</v>
      </c>
      <c r="E19" s="354">
        <v>0</v>
      </c>
      <c r="F19" s="355">
        <f t="shared" si="2"/>
        <v>0</v>
      </c>
      <c r="M19" s="32"/>
      <c r="N19" s="32"/>
      <c r="O19" s="32"/>
      <c r="P19" s="32"/>
      <c r="Q19" s="32"/>
      <c r="R19" s="32"/>
    </row>
    <row r="20" spans="1:18" ht="12.6" customHeight="1" x14ac:dyDescent="0.2">
      <c r="A20" s="353" t="s">
        <v>33</v>
      </c>
      <c r="B20" s="354">
        <v>0</v>
      </c>
      <c r="C20" s="354">
        <v>0</v>
      </c>
      <c r="D20" s="354">
        <v>0</v>
      </c>
      <c r="E20" s="354">
        <v>0</v>
      </c>
      <c r="F20" s="355">
        <f t="shared" si="2"/>
        <v>0</v>
      </c>
      <c r="M20" s="32"/>
      <c r="N20" s="32"/>
      <c r="O20" s="32"/>
      <c r="P20" s="32"/>
      <c r="Q20" s="32"/>
      <c r="R20" s="32"/>
    </row>
    <row r="21" spans="1:18" ht="12.6" customHeight="1" x14ac:dyDescent="0.2">
      <c r="A21" s="356" t="s">
        <v>34</v>
      </c>
      <c r="B21" s="357">
        <v>0</v>
      </c>
      <c r="C21" s="357">
        <v>0</v>
      </c>
      <c r="D21" s="357">
        <v>0</v>
      </c>
      <c r="E21" s="357">
        <v>0</v>
      </c>
      <c r="F21" s="355">
        <f t="shared" si="2"/>
        <v>0</v>
      </c>
      <c r="M21" s="32"/>
      <c r="N21" s="32"/>
      <c r="O21" s="32"/>
      <c r="P21" s="32"/>
      <c r="Q21" s="32"/>
      <c r="R21" s="32"/>
    </row>
    <row r="22" spans="1:18" x14ac:dyDescent="0.2">
      <c r="A22" s="358"/>
      <c r="B22" s="358"/>
      <c r="C22" s="358"/>
      <c r="D22" s="358"/>
      <c r="E22" s="358"/>
      <c r="F22" s="358"/>
    </row>
    <row r="23" spans="1:18" ht="12" x14ac:dyDescent="0.2">
      <c r="A23" s="240" t="s">
        <v>133</v>
      </c>
      <c r="B23" s="358"/>
      <c r="C23" s="358"/>
      <c r="D23" s="358"/>
      <c r="E23" s="358"/>
      <c r="F23" s="358"/>
    </row>
    <row r="24" spans="1:18" x14ac:dyDescent="0.2">
      <c r="A24" s="358"/>
      <c r="B24" s="358"/>
      <c r="C24" s="358"/>
      <c r="D24" s="358"/>
      <c r="E24" s="358"/>
      <c r="F24" s="358"/>
    </row>
    <row r="25" spans="1:18" x14ac:dyDescent="0.2">
      <c r="A25" s="358"/>
      <c r="B25" s="358"/>
      <c r="C25" s="358"/>
      <c r="D25" s="358"/>
      <c r="E25" s="358"/>
      <c r="F25" s="358"/>
    </row>
    <row r="26" spans="1:18" x14ac:dyDescent="0.2">
      <c r="A26" s="358"/>
      <c r="B26" s="358"/>
      <c r="C26" s="358"/>
      <c r="D26" s="358"/>
      <c r="E26" s="358"/>
      <c r="F26" s="358"/>
    </row>
    <row r="27" spans="1:18" x14ac:dyDescent="0.2">
      <c r="A27" s="358"/>
      <c r="B27" s="358"/>
      <c r="C27" s="358"/>
      <c r="D27" s="358"/>
      <c r="E27" s="358"/>
      <c r="F27" s="358"/>
    </row>
    <row r="28" spans="1:18" x14ac:dyDescent="0.2">
      <c r="A28" s="358"/>
      <c r="B28" s="358"/>
      <c r="C28" s="358"/>
      <c r="D28" s="358"/>
      <c r="E28" s="358"/>
      <c r="F28" s="358"/>
    </row>
    <row r="29" spans="1:18" x14ac:dyDescent="0.2">
      <c r="A29" s="358"/>
      <c r="B29" s="358"/>
      <c r="C29" s="358"/>
      <c r="D29" s="358"/>
      <c r="E29" s="358"/>
      <c r="F29" s="358"/>
    </row>
    <row r="30" spans="1:18" x14ac:dyDescent="0.2">
      <c r="A30" s="358"/>
      <c r="B30" s="358"/>
      <c r="C30" s="358"/>
      <c r="D30" s="358"/>
      <c r="E30" s="358"/>
      <c r="F30" s="358"/>
    </row>
    <row r="31" spans="1:18" x14ac:dyDescent="0.2">
      <c r="A31" s="358"/>
      <c r="B31" s="358"/>
      <c r="C31" s="358"/>
      <c r="D31" s="358"/>
      <c r="E31" s="358"/>
      <c r="F31" s="358"/>
    </row>
    <row r="32" spans="1:18" x14ac:dyDescent="0.2">
      <c r="A32" s="358"/>
      <c r="B32" s="358"/>
      <c r="C32" s="358"/>
      <c r="D32" s="358"/>
      <c r="E32" s="358"/>
      <c r="F32" s="358"/>
    </row>
    <row r="33" spans="1:6" x14ac:dyDescent="0.2">
      <c r="A33" s="358"/>
      <c r="B33" s="358"/>
      <c r="C33" s="358"/>
      <c r="D33" s="358"/>
      <c r="E33" s="358"/>
      <c r="F33" s="358"/>
    </row>
    <row r="34" spans="1:6" x14ac:dyDescent="0.2">
      <c r="A34" s="358"/>
      <c r="B34" s="358"/>
      <c r="C34" s="358"/>
      <c r="D34" s="358"/>
      <c r="E34" s="358"/>
      <c r="F34" s="358"/>
    </row>
    <row r="35" spans="1:6" x14ac:dyDescent="0.2">
      <c r="A35" s="358"/>
      <c r="B35" s="358"/>
      <c r="C35" s="358"/>
      <c r="D35" s="358"/>
      <c r="E35" s="358"/>
      <c r="F35" s="358"/>
    </row>
    <row r="36" spans="1:6" x14ac:dyDescent="0.2">
      <c r="A36" s="358"/>
      <c r="B36" s="358"/>
      <c r="C36" s="358"/>
      <c r="D36" s="358"/>
      <c r="E36" s="358"/>
      <c r="F36" s="358"/>
    </row>
    <row r="37" spans="1:6" x14ac:dyDescent="0.2">
      <c r="A37" s="358"/>
      <c r="B37" s="358"/>
      <c r="C37" s="358"/>
      <c r="D37" s="358"/>
      <c r="E37" s="358"/>
      <c r="F37" s="358"/>
    </row>
    <row r="38" spans="1:6" x14ac:dyDescent="0.2">
      <c r="A38" s="358"/>
      <c r="B38" s="358"/>
      <c r="C38" s="358"/>
      <c r="D38" s="358"/>
      <c r="E38" s="358"/>
      <c r="F38" s="358"/>
    </row>
    <row r="39" spans="1:6" x14ac:dyDescent="0.2">
      <c r="A39" s="358"/>
      <c r="B39" s="358"/>
      <c r="C39" s="358"/>
      <c r="D39" s="358"/>
      <c r="E39" s="358"/>
      <c r="F39" s="358"/>
    </row>
    <row r="40" spans="1:6" x14ac:dyDescent="0.2">
      <c r="A40" s="358"/>
      <c r="B40" s="358"/>
      <c r="C40" s="358"/>
      <c r="D40" s="358"/>
      <c r="E40" s="358"/>
      <c r="F40" s="358"/>
    </row>
    <row r="41" spans="1:6" x14ac:dyDescent="0.2">
      <c r="A41" s="358"/>
      <c r="B41" s="358"/>
      <c r="C41" s="358"/>
      <c r="D41" s="358"/>
      <c r="E41" s="358"/>
      <c r="F41" s="358"/>
    </row>
    <row r="42" spans="1:6" x14ac:dyDescent="0.2">
      <c r="A42" s="358"/>
      <c r="B42" s="358"/>
      <c r="C42" s="358"/>
      <c r="D42" s="358"/>
      <c r="E42" s="358"/>
      <c r="F42" s="358"/>
    </row>
    <row r="43" spans="1:6" x14ac:dyDescent="0.2">
      <c r="A43" s="358"/>
      <c r="B43" s="358"/>
      <c r="C43" s="358"/>
      <c r="D43" s="358"/>
      <c r="E43" s="358"/>
      <c r="F43" s="358"/>
    </row>
    <row r="44" spans="1:6" x14ac:dyDescent="0.2">
      <c r="A44" s="358"/>
      <c r="B44" s="358"/>
      <c r="C44" s="358"/>
      <c r="D44" s="358"/>
      <c r="E44" s="358"/>
      <c r="F44" s="358"/>
    </row>
    <row r="45" spans="1:6" x14ac:dyDescent="0.2">
      <c r="A45" s="358"/>
      <c r="B45" s="358"/>
      <c r="C45" s="358"/>
      <c r="D45" s="358"/>
      <c r="E45" s="358"/>
      <c r="F45" s="358"/>
    </row>
    <row r="46" spans="1:6" x14ac:dyDescent="0.2">
      <c r="A46" s="358"/>
      <c r="B46" s="358"/>
      <c r="C46" s="358"/>
      <c r="D46" s="358"/>
      <c r="E46" s="358"/>
      <c r="F46" s="358"/>
    </row>
    <row r="47" spans="1:6" x14ac:dyDescent="0.2">
      <c r="A47" s="358"/>
      <c r="B47" s="358"/>
      <c r="C47" s="358"/>
      <c r="D47" s="358"/>
      <c r="E47" s="358"/>
      <c r="F47" s="358"/>
    </row>
    <row r="48" spans="1:6" x14ac:dyDescent="0.2">
      <c r="A48" s="358"/>
      <c r="B48" s="358"/>
      <c r="C48" s="358"/>
      <c r="D48" s="358"/>
      <c r="E48" s="358"/>
      <c r="F48" s="358"/>
    </row>
    <row r="49" spans="1:6" x14ac:dyDescent="0.2">
      <c r="A49" s="358"/>
      <c r="B49" s="358"/>
      <c r="C49" s="358"/>
      <c r="D49" s="358"/>
      <c r="E49" s="358"/>
      <c r="F49" s="358"/>
    </row>
    <row r="50" spans="1:6" x14ac:dyDescent="0.2">
      <c r="A50" s="358"/>
      <c r="B50" s="358"/>
      <c r="C50" s="358"/>
      <c r="D50" s="358"/>
      <c r="E50" s="358"/>
      <c r="F50" s="358"/>
    </row>
    <row r="51" spans="1:6" x14ac:dyDescent="0.2">
      <c r="A51" s="358"/>
      <c r="B51" s="358"/>
      <c r="C51" s="358"/>
      <c r="D51" s="358"/>
      <c r="E51" s="358"/>
      <c r="F51" s="358"/>
    </row>
    <row r="52" spans="1:6" x14ac:dyDescent="0.2">
      <c r="A52" s="358"/>
      <c r="B52" s="358"/>
      <c r="C52" s="358"/>
      <c r="D52" s="358"/>
      <c r="E52" s="358"/>
      <c r="F52" s="358"/>
    </row>
    <row r="53" spans="1:6" x14ac:dyDescent="0.2">
      <c r="A53" s="358"/>
      <c r="B53" s="358"/>
      <c r="C53" s="358"/>
      <c r="D53" s="358"/>
      <c r="E53" s="358"/>
      <c r="F53" s="358"/>
    </row>
    <row r="54" spans="1:6" x14ac:dyDescent="0.2">
      <c r="A54" s="358"/>
      <c r="B54" s="358"/>
      <c r="C54" s="358"/>
      <c r="D54" s="358"/>
      <c r="E54" s="358"/>
      <c r="F54" s="358"/>
    </row>
    <row r="55" spans="1:6" x14ac:dyDescent="0.2">
      <c r="A55" s="358"/>
      <c r="B55" s="358"/>
      <c r="C55" s="358"/>
      <c r="D55" s="358"/>
      <c r="E55" s="358"/>
      <c r="F55" s="358"/>
    </row>
    <row r="56" spans="1:6" x14ac:dyDescent="0.2">
      <c r="A56" s="358"/>
      <c r="B56" s="358"/>
      <c r="C56" s="358"/>
      <c r="D56" s="358"/>
      <c r="E56" s="358"/>
      <c r="F56" s="358"/>
    </row>
    <row r="57" spans="1:6" x14ac:dyDescent="0.2">
      <c r="A57" s="358"/>
      <c r="B57" s="358"/>
      <c r="C57" s="358"/>
      <c r="D57" s="358"/>
      <c r="E57" s="358"/>
      <c r="F57" s="358"/>
    </row>
    <row r="58" spans="1:6" x14ac:dyDescent="0.2">
      <c r="A58" s="358"/>
      <c r="B58" s="358"/>
      <c r="C58" s="358"/>
      <c r="D58" s="358"/>
      <c r="E58" s="358"/>
      <c r="F58" s="358"/>
    </row>
    <row r="59" spans="1:6" x14ac:dyDescent="0.2">
      <c r="A59" s="358"/>
      <c r="B59" s="358"/>
      <c r="C59" s="358"/>
      <c r="D59" s="358"/>
      <c r="E59" s="358"/>
      <c r="F59" s="358"/>
    </row>
    <row r="60" spans="1:6" x14ac:dyDescent="0.2">
      <c r="A60" s="358"/>
      <c r="B60" s="358"/>
      <c r="C60" s="358"/>
      <c r="D60" s="358"/>
      <c r="E60" s="358"/>
      <c r="F60" s="35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ignoredErrors>
    <ignoredError sqref="F13:F21 F5:F11 B3:F4 B12:F1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70C0"/>
    <pageSetUpPr fitToPage="1"/>
  </sheetPr>
  <dimension ref="A1:H37"/>
  <sheetViews>
    <sheetView showGridLines="0" topLeftCell="A5" zoomScaleNormal="100" workbookViewId="0">
      <selection activeCell="C20" sqref="C20"/>
    </sheetView>
  </sheetViews>
  <sheetFormatPr baseColWidth="10" defaultColWidth="12" defaultRowHeight="11.25" x14ac:dyDescent="0.2"/>
  <cols>
    <col min="1" max="1" width="50.83203125" style="4" customWidth="1"/>
    <col min="2" max="3" width="20.83203125" style="12" customWidth="1"/>
    <col min="4" max="5" width="20.83203125" style="11" customWidth="1"/>
    <col min="6" max="16384" width="12" style="10"/>
  </cols>
  <sheetData>
    <row r="1" spans="1:8" ht="55.5" customHeight="1" x14ac:dyDescent="0.2">
      <c r="A1" s="888" t="s">
        <v>910</v>
      </c>
      <c r="B1" s="888"/>
      <c r="C1" s="888"/>
      <c r="D1" s="888"/>
      <c r="E1" s="888"/>
    </row>
    <row r="2" spans="1:8" ht="35.1" customHeight="1" x14ac:dyDescent="0.2">
      <c r="A2" s="578" t="s">
        <v>121</v>
      </c>
      <c r="B2" s="620" t="s">
        <v>122</v>
      </c>
      <c r="C2" s="620" t="s">
        <v>123</v>
      </c>
      <c r="D2" s="621" t="s">
        <v>124</v>
      </c>
      <c r="E2" s="621" t="s">
        <v>125</v>
      </c>
    </row>
    <row r="3" spans="1:8" s="33" customFormat="1" ht="15" customHeight="1" x14ac:dyDescent="0.2">
      <c r="A3" s="359" t="s">
        <v>895</v>
      </c>
      <c r="B3" s="360"/>
      <c r="C3" s="360"/>
      <c r="D3" s="361"/>
      <c r="E3" s="362"/>
      <c r="G3" s="34"/>
      <c r="H3" s="34"/>
    </row>
    <row r="4" spans="1:8" ht="11.25" customHeight="1" x14ac:dyDescent="0.2">
      <c r="A4" s="363" t="s">
        <v>301</v>
      </c>
      <c r="B4" s="364"/>
      <c r="C4" s="364"/>
      <c r="D4" s="365"/>
      <c r="E4" s="366"/>
      <c r="G4" s="34"/>
      <c r="H4" s="34"/>
    </row>
    <row r="5" spans="1:8" ht="11.25" customHeight="1" x14ac:dyDescent="0.2">
      <c r="A5" s="367" t="s">
        <v>126</v>
      </c>
      <c r="B5" s="364"/>
      <c r="C5" s="364"/>
      <c r="D5" s="368">
        <f>SUM(D6:D8)</f>
        <v>0</v>
      </c>
      <c r="E5" s="369">
        <f>SUM(E6:E8)</f>
        <v>0</v>
      </c>
      <c r="G5" s="34"/>
      <c r="H5" s="34"/>
    </row>
    <row r="6" spans="1:8" ht="11.25" customHeight="1" x14ac:dyDescent="0.2">
      <c r="A6" s="370" t="s">
        <v>127</v>
      </c>
      <c r="B6" s="364"/>
      <c r="C6" s="364"/>
      <c r="D6" s="371">
        <v>0</v>
      </c>
      <c r="E6" s="372">
        <v>0</v>
      </c>
      <c r="G6" s="34"/>
      <c r="H6" s="34"/>
    </row>
    <row r="7" spans="1:8" ht="11.25" customHeight="1" x14ac:dyDescent="0.2">
      <c r="A7" s="370" t="s">
        <v>128</v>
      </c>
      <c r="B7" s="364"/>
      <c r="C7" s="364"/>
      <c r="D7" s="371">
        <v>0</v>
      </c>
      <c r="E7" s="372">
        <v>0</v>
      </c>
      <c r="G7" s="34"/>
      <c r="H7" s="34"/>
    </row>
    <row r="8" spans="1:8" ht="11.25" customHeight="1" x14ac:dyDescent="0.2">
      <c r="A8" s="370" t="s">
        <v>129</v>
      </c>
      <c r="B8" s="364"/>
      <c r="C8" s="364"/>
      <c r="D8" s="371">
        <v>0</v>
      </c>
      <c r="E8" s="372">
        <v>0</v>
      </c>
      <c r="G8" s="34"/>
      <c r="H8" s="34"/>
    </row>
    <row r="9" spans="1:8" ht="11.25" customHeight="1" x14ac:dyDescent="0.2">
      <c r="A9" s="373"/>
      <c r="B9" s="364"/>
      <c r="C9" s="364"/>
      <c r="D9" s="365"/>
      <c r="E9" s="366"/>
      <c r="G9" s="34"/>
      <c r="H9" s="34"/>
    </row>
    <row r="10" spans="1:8" ht="11.25" customHeight="1" x14ac:dyDescent="0.2">
      <c r="A10" s="367" t="s">
        <v>130</v>
      </c>
      <c r="B10" s="623" t="s">
        <v>913</v>
      </c>
      <c r="C10" s="364"/>
      <c r="D10" s="368">
        <f>SUM(D11:D14)</f>
        <v>0</v>
      </c>
      <c r="E10" s="369">
        <f>SUM(E11:E14)</f>
        <v>0</v>
      </c>
      <c r="G10" s="34"/>
      <c r="H10" s="34"/>
    </row>
    <row r="11" spans="1:8" ht="11.25" customHeight="1" x14ac:dyDescent="0.2">
      <c r="A11" s="370" t="s">
        <v>131</v>
      </c>
      <c r="B11" s="364"/>
      <c r="C11" s="364"/>
      <c r="D11" s="371">
        <v>0</v>
      </c>
      <c r="E11" s="372">
        <v>0</v>
      </c>
      <c r="G11" s="34"/>
      <c r="H11" s="34"/>
    </row>
    <row r="12" spans="1:8" ht="11.25" customHeight="1" x14ac:dyDescent="0.2">
      <c r="A12" s="370" t="s">
        <v>132</v>
      </c>
      <c r="B12" s="364"/>
      <c r="C12" s="364"/>
      <c r="D12" s="371">
        <v>0</v>
      </c>
      <c r="E12" s="372">
        <v>0</v>
      </c>
      <c r="G12" s="34"/>
      <c r="H12" s="34"/>
    </row>
    <row r="13" spans="1:8" ht="11.25" customHeight="1" x14ac:dyDescent="0.2">
      <c r="A13" s="370" t="s">
        <v>128</v>
      </c>
      <c r="B13" s="364"/>
      <c r="C13" s="364"/>
      <c r="D13" s="371">
        <v>0</v>
      </c>
      <c r="E13" s="372">
        <v>0</v>
      </c>
      <c r="G13" s="34"/>
      <c r="H13" s="34"/>
    </row>
    <row r="14" spans="1:8" ht="11.25" customHeight="1" x14ac:dyDescent="0.2">
      <c r="A14" s="370" t="s">
        <v>129</v>
      </c>
      <c r="B14" s="364"/>
      <c r="C14" s="364"/>
      <c r="D14" s="371">
        <v>0</v>
      </c>
      <c r="E14" s="372">
        <v>0</v>
      </c>
      <c r="G14" s="34"/>
      <c r="H14" s="34"/>
    </row>
    <row r="15" spans="1:8" ht="11.25" customHeight="1" x14ac:dyDescent="0.2">
      <c r="A15" s="373"/>
      <c r="B15" s="364"/>
      <c r="C15" s="364"/>
      <c r="D15" s="365"/>
      <c r="E15" s="366"/>
      <c r="G15" s="34"/>
      <c r="H15" s="34"/>
    </row>
    <row r="16" spans="1:8" ht="11.25" customHeight="1" x14ac:dyDescent="0.2">
      <c r="A16" s="367" t="s">
        <v>302</v>
      </c>
      <c r="B16" s="364"/>
      <c r="C16" s="364"/>
      <c r="D16" s="368">
        <f>D10+D5</f>
        <v>0</v>
      </c>
      <c r="E16" s="369">
        <f>E10+E5</f>
        <v>0</v>
      </c>
      <c r="G16" s="34"/>
      <c r="H16" s="34"/>
    </row>
    <row r="17" spans="1:8" ht="11.25" customHeight="1" x14ac:dyDescent="0.2">
      <c r="A17" s="297"/>
      <c r="B17" s="364"/>
      <c r="C17" s="364"/>
      <c r="D17" s="365"/>
      <c r="E17" s="366"/>
      <c r="G17" s="34"/>
      <c r="H17" s="34"/>
    </row>
    <row r="18" spans="1:8" ht="11.25" customHeight="1" x14ac:dyDescent="0.2">
      <c r="A18" s="363" t="s">
        <v>303</v>
      </c>
      <c r="B18" s="364"/>
      <c r="C18" s="364"/>
      <c r="D18" s="365"/>
      <c r="E18" s="366"/>
      <c r="G18" s="34"/>
      <c r="H18" s="34"/>
    </row>
    <row r="19" spans="1:8" ht="11.25" customHeight="1" x14ac:dyDescent="0.2">
      <c r="A19" s="367" t="s">
        <v>126</v>
      </c>
      <c r="B19" s="364"/>
      <c r="C19" s="364"/>
      <c r="D19" s="368">
        <f>SUM(D20:D22)</f>
        <v>0</v>
      </c>
      <c r="E19" s="369">
        <f>SUM(E20:E22)</f>
        <v>0</v>
      </c>
      <c r="G19" s="34"/>
      <c r="H19" s="34"/>
    </row>
    <row r="20" spans="1:8" ht="11.25" customHeight="1" x14ac:dyDescent="0.2">
      <c r="A20" s="370" t="s">
        <v>127</v>
      </c>
      <c r="B20" s="364"/>
      <c r="C20" s="364"/>
      <c r="D20" s="371">
        <v>0</v>
      </c>
      <c r="E20" s="372">
        <v>0</v>
      </c>
      <c r="G20" s="34"/>
      <c r="H20" s="34"/>
    </row>
    <row r="21" spans="1:8" ht="11.25" customHeight="1" x14ac:dyDescent="0.2">
      <c r="A21" s="370" t="s">
        <v>128</v>
      </c>
      <c r="B21" s="364"/>
      <c r="C21" s="364"/>
      <c r="D21" s="371">
        <v>0</v>
      </c>
      <c r="E21" s="372">
        <v>0</v>
      </c>
      <c r="G21" s="34"/>
      <c r="H21" s="34"/>
    </row>
    <row r="22" spans="1:8" ht="11.25" customHeight="1" x14ac:dyDescent="0.2">
      <c r="A22" s="370" t="s">
        <v>129</v>
      </c>
      <c r="B22" s="364"/>
      <c r="C22" s="364"/>
      <c r="D22" s="371">
        <v>0</v>
      </c>
      <c r="E22" s="372">
        <v>0</v>
      </c>
      <c r="G22" s="34"/>
      <c r="H22" s="34"/>
    </row>
    <row r="23" spans="1:8" ht="11.25" customHeight="1" x14ac:dyDescent="0.2">
      <c r="A23" s="373"/>
      <c r="B23" s="364"/>
      <c r="C23" s="364"/>
      <c r="D23" s="365"/>
      <c r="E23" s="366"/>
      <c r="G23" s="34"/>
      <c r="H23" s="34"/>
    </row>
    <row r="24" spans="1:8" ht="11.25" customHeight="1" x14ac:dyDescent="0.2">
      <c r="A24" s="367" t="s">
        <v>130</v>
      </c>
      <c r="B24" s="364"/>
      <c r="C24" s="364"/>
      <c r="D24" s="368">
        <f>SUM(D25:D28)</f>
        <v>0</v>
      </c>
      <c r="E24" s="369">
        <f>SUM(E25:E28)</f>
        <v>0</v>
      </c>
      <c r="G24" s="34"/>
      <c r="H24" s="34"/>
    </row>
    <row r="25" spans="1:8" ht="11.25" customHeight="1" x14ac:dyDescent="0.2">
      <c r="A25" s="370" t="s">
        <v>131</v>
      </c>
      <c r="B25" s="364"/>
      <c r="C25" s="364"/>
      <c r="D25" s="371">
        <v>0</v>
      </c>
      <c r="E25" s="372">
        <v>0</v>
      </c>
      <c r="G25" s="34"/>
      <c r="H25" s="34"/>
    </row>
    <row r="26" spans="1:8" ht="11.25" customHeight="1" x14ac:dyDescent="0.2">
      <c r="A26" s="370" t="s">
        <v>132</v>
      </c>
      <c r="B26" s="364"/>
      <c r="C26" s="364"/>
      <c r="D26" s="371">
        <v>0</v>
      </c>
      <c r="E26" s="372">
        <v>0</v>
      </c>
      <c r="G26" s="34"/>
      <c r="H26" s="34"/>
    </row>
    <row r="27" spans="1:8" ht="11.25" customHeight="1" x14ac:dyDescent="0.2">
      <c r="A27" s="370" t="s">
        <v>128</v>
      </c>
      <c r="B27" s="364"/>
      <c r="C27" s="364"/>
      <c r="D27" s="371">
        <v>0</v>
      </c>
      <c r="E27" s="372">
        <v>0</v>
      </c>
      <c r="G27" s="34"/>
      <c r="H27" s="34"/>
    </row>
    <row r="28" spans="1:8" ht="11.25" customHeight="1" x14ac:dyDescent="0.2">
      <c r="A28" s="370" t="s">
        <v>129</v>
      </c>
      <c r="B28" s="364"/>
      <c r="C28" s="364"/>
      <c r="D28" s="371">
        <v>0</v>
      </c>
      <c r="E28" s="372">
        <v>0</v>
      </c>
      <c r="G28" s="34"/>
      <c r="H28" s="34"/>
    </row>
    <row r="29" spans="1:8" ht="11.25" customHeight="1" x14ac:dyDescent="0.2">
      <c r="A29" s="373"/>
      <c r="B29" s="364"/>
      <c r="C29" s="364"/>
      <c r="D29" s="365"/>
      <c r="E29" s="366"/>
      <c r="G29" s="34"/>
      <c r="H29" s="34"/>
    </row>
    <row r="30" spans="1:8" ht="11.25" customHeight="1" x14ac:dyDescent="0.2">
      <c r="A30" s="367" t="s">
        <v>304</v>
      </c>
      <c r="B30" s="364"/>
      <c r="C30" s="364"/>
      <c r="D30" s="368">
        <f>D24+D19</f>
        <v>0</v>
      </c>
      <c r="E30" s="369">
        <f>E24+E19</f>
        <v>0</v>
      </c>
      <c r="G30" s="34"/>
      <c r="H30" s="34"/>
    </row>
    <row r="31" spans="1:8" ht="11.25" customHeight="1" x14ac:dyDescent="0.2">
      <c r="A31" s="374"/>
      <c r="B31" s="364"/>
      <c r="C31" s="364"/>
      <c r="D31" s="365"/>
      <c r="E31" s="366"/>
      <c r="G31" s="34"/>
      <c r="H31" s="34"/>
    </row>
    <row r="32" spans="1:8" ht="11.25" customHeight="1" x14ac:dyDescent="0.2">
      <c r="A32" s="367" t="s">
        <v>305</v>
      </c>
      <c r="B32" s="364"/>
      <c r="C32" s="364"/>
      <c r="D32" s="368">
        <v>0</v>
      </c>
      <c r="E32" s="369">
        <v>0</v>
      </c>
      <c r="G32" s="34"/>
      <c r="H32" s="34"/>
    </row>
    <row r="33" spans="1:8" ht="11.25" customHeight="1" x14ac:dyDescent="0.2">
      <c r="A33" s="375"/>
      <c r="B33" s="364"/>
      <c r="C33" s="364"/>
      <c r="D33" s="365"/>
      <c r="E33" s="366"/>
      <c r="G33" s="34"/>
      <c r="H33" s="34"/>
    </row>
    <row r="34" spans="1:8" ht="11.25" customHeight="1" x14ac:dyDescent="0.2">
      <c r="A34" s="367" t="s">
        <v>306</v>
      </c>
      <c r="B34" s="364"/>
      <c r="C34" s="364"/>
      <c r="D34" s="368">
        <f>D16+D30+D32</f>
        <v>0</v>
      </c>
      <c r="E34" s="369">
        <f>E16+E30+E32</f>
        <v>0</v>
      </c>
      <c r="G34" s="34"/>
      <c r="H34" s="34"/>
    </row>
    <row r="35" spans="1:8" ht="24" customHeight="1" x14ac:dyDescent="0.2">
      <c r="A35" s="343"/>
      <c r="B35" s="344"/>
      <c r="C35" s="344"/>
      <c r="D35" s="376"/>
      <c r="E35" s="377"/>
    </row>
    <row r="36" spans="1:8" x14ac:dyDescent="0.2">
      <c r="A36" s="281"/>
      <c r="B36" s="378"/>
      <c r="C36" s="378"/>
      <c r="D36" s="379"/>
      <c r="E36" s="379"/>
    </row>
    <row r="37" spans="1:8" ht="12.95" customHeight="1" x14ac:dyDescent="0.2">
      <c r="A37" s="882" t="s">
        <v>133</v>
      </c>
      <c r="B37" s="883"/>
      <c r="C37" s="883"/>
      <c r="D37" s="883"/>
      <c r="E37" s="883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4:E4 E6:E15 E5 D17:E29 E16 D6:D15 D5 D16 D30:E34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70C0"/>
    <pageSetUpPr fitToPage="1"/>
  </sheetPr>
  <dimension ref="A1:B34"/>
  <sheetViews>
    <sheetView showGridLines="0" topLeftCell="A9" zoomScaleNormal="100" zoomScaleSheetLayoutView="70" workbookViewId="0">
      <selection activeCell="B22" sqref="B22"/>
    </sheetView>
  </sheetViews>
  <sheetFormatPr baseColWidth="10" defaultColWidth="12" defaultRowHeight="11.25" x14ac:dyDescent="0.2"/>
  <cols>
    <col min="1" max="1" width="65.1640625" style="10" customWidth="1"/>
    <col min="2" max="2" width="59" style="10" customWidth="1"/>
    <col min="3" max="3" width="19.5" style="10" customWidth="1"/>
    <col min="4" max="4" width="35.5" style="10" customWidth="1"/>
    <col min="5" max="5" width="38.1640625" style="10" customWidth="1"/>
    <col min="6" max="16384" width="12" style="10"/>
  </cols>
  <sheetData>
    <row r="1" spans="1:2" ht="51" customHeight="1" x14ac:dyDescent="0.2">
      <c r="A1" s="885" t="s">
        <v>911</v>
      </c>
      <c r="B1" s="889"/>
    </row>
    <row r="2" spans="1:2" ht="15" customHeight="1" x14ac:dyDescent="0.2">
      <c r="A2" s="578" t="s">
        <v>840</v>
      </c>
      <c r="B2" s="618" t="s">
        <v>783</v>
      </c>
    </row>
    <row r="3" spans="1:2" ht="18.75" customHeight="1" x14ac:dyDescent="0.2">
      <c r="A3" s="380" t="s">
        <v>778</v>
      </c>
      <c r="B3" s="581" t="s">
        <v>914</v>
      </c>
    </row>
    <row r="4" spans="1:2" ht="18.75" customHeight="1" x14ac:dyDescent="0.2">
      <c r="A4" s="382"/>
      <c r="B4" s="581" t="s">
        <v>915</v>
      </c>
    </row>
    <row r="5" spans="1:2" ht="18.75" customHeight="1" x14ac:dyDescent="0.2">
      <c r="A5" s="382"/>
      <c r="B5" s="581" t="s">
        <v>916</v>
      </c>
    </row>
    <row r="6" spans="1:2" ht="12" x14ac:dyDescent="0.2">
      <c r="A6" s="383"/>
      <c r="B6" s="581"/>
    </row>
    <row r="7" spans="1:2" ht="12" x14ac:dyDescent="0.2">
      <c r="A7" s="383"/>
      <c r="B7" s="581"/>
    </row>
    <row r="8" spans="1:2" ht="12" x14ac:dyDescent="0.2">
      <c r="A8" s="384"/>
      <c r="B8" s="381"/>
    </row>
    <row r="9" spans="1:2" x14ac:dyDescent="0.2">
      <c r="A9" s="385" t="s">
        <v>779</v>
      </c>
      <c r="B9" s="386"/>
    </row>
    <row r="10" spans="1:2" ht="12" x14ac:dyDescent="0.2">
      <c r="A10" s="382"/>
      <c r="B10" s="386"/>
    </row>
    <row r="11" spans="1:2" ht="12" x14ac:dyDescent="0.2">
      <c r="A11" s="382"/>
      <c r="B11" s="386"/>
    </row>
    <row r="12" spans="1:2" x14ac:dyDescent="0.2">
      <c r="A12" s="622" t="s">
        <v>913</v>
      </c>
      <c r="B12" s="386"/>
    </row>
    <row r="13" spans="1:2" ht="12" x14ac:dyDescent="0.2">
      <c r="A13" s="382"/>
      <c r="B13" s="386"/>
    </row>
    <row r="14" spans="1:2" ht="12" x14ac:dyDescent="0.2">
      <c r="A14" s="384"/>
      <c r="B14" s="386"/>
    </row>
    <row r="15" spans="1:2" x14ac:dyDescent="0.2">
      <c r="A15" s="385" t="s">
        <v>780</v>
      </c>
      <c r="B15" s="386"/>
    </row>
    <row r="16" spans="1:2" ht="12" x14ac:dyDescent="0.2">
      <c r="A16" s="382"/>
      <c r="B16" s="386"/>
    </row>
    <row r="17" spans="1:2" ht="12" x14ac:dyDescent="0.2">
      <c r="A17" s="382"/>
      <c r="B17" s="386"/>
    </row>
    <row r="18" spans="1:2" ht="12" x14ac:dyDescent="0.2">
      <c r="A18" s="382"/>
      <c r="B18" s="386"/>
    </row>
    <row r="19" spans="1:2" ht="12" x14ac:dyDescent="0.2">
      <c r="A19" s="382"/>
      <c r="B19" s="386"/>
    </row>
    <row r="20" spans="1:2" ht="12" x14ac:dyDescent="0.2">
      <c r="A20" s="382"/>
      <c r="B20" s="386"/>
    </row>
    <row r="21" spans="1:2" x14ac:dyDescent="0.2">
      <c r="A21" s="385" t="s">
        <v>781</v>
      </c>
      <c r="B21" s="386"/>
    </row>
    <row r="22" spans="1:2" ht="12" x14ac:dyDescent="0.2">
      <c r="A22" s="382"/>
      <c r="B22" s="386"/>
    </row>
    <row r="23" spans="1:2" ht="12" x14ac:dyDescent="0.2">
      <c r="A23" s="382"/>
      <c r="B23" s="386"/>
    </row>
    <row r="24" spans="1:2" ht="12" x14ac:dyDescent="0.2">
      <c r="A24" s="382"/>
      <c r="B24" s="386"/>
    </row>
    <row r="25" spans="1:2" ht="12" x14ac:dyDescent="0.2">
      <c r="A25" s="382"/>
      <c r="B25" s="386"/>
    </row>
    <row r="26" spans="1:2" ht="12" x14ac:dyDescent="0.2">
      <c r="A26" s="384"/>
      <c r="B26" s="381"/>
    </row>
    <row r="27" spans="1:2" x14ac:dyDescent="0.2">
      <c r="A27" s="385" t="s">
        <v>782</v>
      </c>
      <c r="B27" s="387"/>
    </row>
    <row r="28" spans="1:2" x14ac:dyDescent="0.2">
      <c r="A28" s="388"/>
      <c r="B28" s="389"/>
    </row>
    <row r="29" spans="1:2" x14ac:dyDescent="0.2">
      <c r="A29" s="388"/>
      <c r="B29" s="381"/>
    </row>
    <row r="30" spans="1:2" x14ac:dyDescent="0.2">
      <c r="A30" s="388"/>
      <c r="B30" s="381"/>
    </row>
    <row r="31" spans="1:2" x14ac:dyDescent="0.2">
      <c r="A31" s="388"/>
      <c r="B31" s="381"/>
    </row>
    <row r="32" spans="1:2" x14ac:dyDescent="0.2">
      <c r="A32" s="390"/>
      <c r="B32" s="391"/>
    </row>
    <row r="33" spans="1:2" ht="10.5" customHeight="1" x14ac:dyDescent="0.2">
      <c r="B33" s="346"/>
    </row>
    <row r="34" spans="1:2" x14ac:dyDescent="0.2">
      <c r="A34" s="392" t="s">
        <v>133</v>
      </c>
    </row>
  </sheetData>
  <sheetProtection formatCells="0" formatColumns="0" formatRows="0" insertRows="0" deleteRows="0" autoFilter="0"/>
  <mergeCells count="1">
    <mergeCell ref="A1:B1"/>
  </mergeCells>
  <printOptions horizontalCentered="1"/>
  <pageMargins left="0.78740157480314965" right="0.59055118110236227" top="0.78740157480314965" bottom="0.78740157480314965" header="0.31496062992125984" footer="0.31496062992125984"/>
  <pageSetup scale="8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70C0"/>
    <pageSetUpPr fitToPage="1"/>
  </sheetPr>
  <dimension ref="A1:D45"/>
  <sheetViews>
    <sheetView showGridLines="0" zoomScaleNormal="100" zoomScaleSheetLayoutView="100" workbookViewId="0">
      <pane ySplit="5" topLeftCell="A38" activePane="bottomLeft" state="frozen"/>
      <selection activeCell="A3" sqref="A3:F3"/>
      <selection pane="bottomLeft" activeCell="D35" sqref="D35"/>
    </sheetView>
  </sheetViews>
  <sheetFormatPr baseColWidth="10" defaultColWidth="15.83203125" defaultRowHeight="11.25" x14ac:dyDescent="0.2"/>
  <cols>
    <col min="1" max="1" width="17.83203125" style="62" customWidth="1"/>
    <col min="2" max="2" width="90.33203125" style="62" bestFit="1" customWidth="1"/>
    <col min="3" max="3" width="14.1640625" style="62" customWidth="1"/>
    <col min="4" max="16384" width="15.83203125" style="62"/>
  </cols>
  <sheetData>
    <row r="1" spans="1:4" ht="27.75" customHeight="1" x14ac:dyDescent="0.2">
      <c r="A1" s="890" t="s">
        <v>912</v>
      </c>
      <c r="B1" s="891"/>
      <c r="C1" s="423" t="s">
        <v>308</v>
      </c>
      <c r="D1" s="424">
        <v>2025</v>
      </c>
    </row>
    <row r="2" spans="1:4" ht="14.45" customHeight="1" x14ac:dyDescent="0.2">
      <c r="A2" s="892" t="s">
        <v>309</v>
      </c>
      <c r="B2" s="893"/>
      <c r="C2" s="425" t="s">
        <v>310</v>
      </c>
      <c r="D2" s="426" t="s">
        <v>735</v>
      </c>
    </row>
    <row r="3" spans="1:4" ht="14.45" customHeight="1" x14ac:dyDescent="0.2">
      <c r="A3" s="892" t="s">
        <v>841</v>
      </c>
      <c r="B3" s="893"/>
      <c r="C3" s="425" t="s">
        <v>311</v>
      </c>
      <c r="D3" s="426" t="s">
        <v>826</v>
      </c>
    </row>
    <row r="4" spans="1:4" ht="16.350000000000001" customHeight="1" x14ac:dyDescent="0.2">
      <c r="A4" s="894" t="s">
        <v>312</v>
      </c>
      <c r="B4" s="895"/>
      <c r="C4" s="427"/>
      <c r="D4" s="428"/>
    </row>
    <row r="5" spans="1:4" ht="15" customHeight="1" x14ac:dyDescent="0.2">
      <c r="A5" s="393" t="s">
        <v>313</v>
      </c>
      <c r="B5" s="394" t="s">
        <v>314</v>
      </c>
      <c r="C5" s="395"/>
      <c r="D5" s="395"/>
    </row>
    <row r="6" spans="1:4" x14ac:dyDescent="0.2">
      <c r="A6" s="396"/>
      <c r="B6" s="397"/>
      <c r="C6" s="395"/>
      <c r="D6" s="395"/>
    </row>
    <row r="7" spans="1:4" x14ac:dyDescent="0.2">
      <c r="A7" s="398"/>
      <c r="B7" s="399" t="s">
        <v>315</v>
      </c>
      <c r="C7" s="395"/>
      <c r="D7" s="395"/>
    </row>
    <row r="8" spans="1:4" x14ac:dyDescent="0.2">
      <c r="A8" s="398"/>
      <c r="B8" s="399"/>
      <c r="C8" s="395"/>
      <c r="D8" s="395"/>
    </row>
    <row r="9" spans="1:4" x14ac:dyDescent="0.2">
      <c r="A9" s="398"/>
      <c r="B9" s="400" t="s">
        <v>316</v>
      </c>
      <c r="C9" s="395"/>
      <c r="D9" s="395"/>
    </row>
    <row r="10" spans="1:4" x14ac:dyDescent="0.2">
      <c r="A10" s="401" t="s">
        <v>344</v>
      </c>
      <c r="B10" s="402" t="s">
        <v>51</v>
      </c>
      <c r="C10" s="395"/>
      <c r="D10" s="395"/>
    </row>
    <row r="11" spans="1:4" x14ac:dyDescent="0.2">
      <c r="A11" s="401" t="s">
        <v>346</v>
      </c>
      <c r="B11" s="402" t="s">
        <v>348</v>
      </c>
      <c r="C11" s="395"/>
      <c r="D11" s="395"/>
    </row>
    <row r="12" spans="1:4" x14ac:dyDescent="0.2">
      <c r="A12" s="401" t="s">
        <v>317</v>
      </c>
      <c r="B12" s="402" t="s">
        <v>318</v>
      </c>
      <c r="C12" s="395"/>
      <c r="D12" s="395"/>
    </row>
    <row r="13" spans="1:4" x14ac:dyDescent="0.2">
      <c r="A13" s="401" t="s">
        <v>319</v>
      </c>
      <c r="B13" s="402" t="s">
        <v>320</v>
      </c>
      <c r="C13" s="395"/>
      <c r="D13" s="395"/>
    </row>
    <row r="14" spans="1:4" x14ac:dyDescent="0.2">
      <c r="A14" s="401" t="s">
        <v>321</v>
      </c>
      <c r="B14" s="402" t="s">
        <v>322</v>
      </c>
      <c r="C14" s="395"/>
      <c r="D14" s="395"/>
    </row>
    <row r="15" spans="1:4" x14ac:dyDescent="0.2">
      <c r="A15" s="401" t="s">
        <v>323</v>
      </c>
      <c r="B15" s="402" t="s">
        <v>324</v>
      </c>
      <c r="C15" s="395"/>
      <c r="D15" s="395"/>
    </row>
    <row r="16" spans="1:4" x14ac:dyDescent="0.2">
      <c r="A16" s="401" t="s">
        <v>325</v>
      </c>
      <c r="B16" s="402" t="s">
        <v>326</v>
      </c>
      <c r="C16" s="395"/>
      <c r="D16" s="395"/>
    </row>
    <row r="17" spans="1:4" x14ac:dyDescent="0.2">
      <c r="A17" s="401" t="s">
        <v>327</v>
      </c>
      <c r="B17" s="402" t="s">
        <v>328</v>
      </c>
      <c r="C17" s="395"/>
      <c r="D17" s="395"/>
    </row>
    <row r="18" spans="1:4" x14ac:dyDescent="0.2">
      <c r="A18" s="401" t="s">
        <v>329</v>
      </c>
      <c r="B18" s="402" t="s">
        <v>330</v>
      </c>
      <c r="C18" s="395"/>
      <c r="D18" s="395"/>
    </row>
    <row r="19" spans="1:4" x14ac:dyDescent="0.2">
      <c r="A19" s="401" t="s">
        <v>331</v>
      </c>
      <c r="B19" s="402" t="s">
        <v>332</v>
      </c>
      <c r="C19" s="395"/>
      <c r="D19" s="395"/>
    </row>
    <row r="20" spans="1:4" x14ac:dyDescent="0.2">
      <c r="A20" s="401" t="s">
        <v>333</v>
      </c>
      <c r="B20" s="402" t="s">
        <v>334</v>
      </c>
      <c r="C20" s="395"/>
      <c r="D20" s="395"/>
    </row>
    <row r="21" spans="1:4" x14ac:dyDescent="0.2">
      <c r="A21" s="401" t="s">
        <v>335</v>
      </c>
      <c r="B21" s="402" t="s">
        <v>336</v>
      </c>
      <c r="C21" s="395"/>
      <c r="D21" s="395"/>
    </row>
    <row r="22" spans="1:4" x14ac:dyDescent="0.2">
      <c r="A22" s="401" t="s">
        <v>337</v>
      </c>
      <c r="B22" s="402" t="s">
        <v>338</v>
      </c>
      <c r="C22" s="395"/>
      <c r="D22" s="395"/>
    </row>
    <row r="23" spans="1:4" x14ac:dyDescent="0.2">
      <c r="A23" s="401" t="s">
        <v>339</v>
      </c>
      <c r="B23" s="402" t="s">
        <v>340</v>
      </c>
      <c r="C23" s="395"/>
      <c r="D23" s="395"/>
    </row>
    <row r="24" spans="1:4" x14ac:dyDescent="0.2">
      <c r="A24" s="401" t="s">
        <v>341</v>
      </c>
      <c r="B24" s="402" t="s">
        <v>342</v>
      </c>
      <c r="C24" s="395"/>
      <c r="D24" s="395"/>
    </row>
    <row r="25" spans="1:4" x14ac:dyDescent="0.2">
      <c r="A25" s="401" t="s">
        <v>343</v>
      </c>
      <c r="B25" s="402" t="s">
        <v>784</v>
      </c>
      <c r="C25" s="395"/>
      <c r="D25" s="395"/>
    </row>
    <row r="26" spans="1:4" x14ac:dyDescent="0.2">
      <c r="A26" s="401" t="s">
        <v>785</v>
      </c>
      <c r="B26" s="402" t="s">
        <v>786</v>
      </c>
      <c r="C26" s="395"/>
      <c r="D26" s="395"/>
    </row>
    <row r="27" spans="1:4" x14ac:dyDescent="0.2">
      <c r="A27" s="401" t="s">
        <v>787</v>
      </c>
      <c r="B27" s="402" t="s">
        <v>788</v>
      </c>
      <c r="C27" s="395"/>
      <c r="D27" s="395"/>
    </row>
    <row r="28" spans="1:4" x14ac:dyDescent="0.2">
      <c r="A28" s="401" t="s">
        <v>349</v>
      </c>
      <c r="B28" s="402" t="s">
        <v>350</v>
      </c>
      <c r="C28" s="395"/>
      <c r="D28" s="395"/>
    </row>
    <row r="29" spans="1:4" x14ac:dyDescent="0.2">
      <c r="A29" s="401" t="s">
        <v>351</v>
      </c>
      <c r="B29" s="402" t="s">
        <v>352</v>
      </c>
      <c r="C29" s="395"/>
      <c r="D29" s="395"/>
    </row>
    <row r="30" spans="1:4" x14ac:dyDescent="0.2">
      <c r="A30" s="401" t="s">
        <v>353</v>
      </c>
      <c r="B30" s="402" t="s">
        <v>789</v>
      </c>
      <c r="C30" s="395"/>
      <c r="D30" s="395"/>
    </row>
    <row r="31" spans="1:4" x14ac:dyDescent="0.2">
      <c r="A31" s="401" t="s">
        <v>354</v>
      </c>
      <c r="B31" s="402" t="s">
        <v>790</v>
      </c>
      <c r="C31" s="395"/>
      <c r="D31" s="395"/>
    </row>
    <row r="32" spans="1:4" x14ac:dyDescent="0.2">
      <c r="A32" s="401" t="s">
        <v>355</v>
      </c>
      <c r="B32" s="402" t="s">
        <v>791</v>
      </c>
      <c r="C32" s="395"/>
      <c r="D32" s="395"/>
    </row>
    <row r="33" spans="1:4" x14ac:dyDescent="0.2">
      <c r="A33" s="398"/>
      <c r="B33" s="403"/>
      <c r="C33" s="395"/>
      <c r="D33" s="395"/>
    </row>
    <row r="34" spans="1:4" x14ac:dyDescent="0.2">
      <c r="A34" s="398"/>
      <c r="B34" s="400"/>
      <c r="C34" s="395"/>
      <c r="D34" s="395"/>
    </row>
    <row r="35" spans="1:4" x14ac:dyDescent="0.2">
      <c r="A35" s="401" t="s">
        <v>356</v>
      </c>
      <c r="B35" s="402" t="s">
        <v>357</v>
      </c>
      <c r="C35" s="395"/>
      <c r="D35" s="395"/>
    </row>
    <row r="36" spans="1:4" x14ac:dyDescent="0.2">
      <c r="A36" s="401" t="s">
        <v>358</v>
      </c>
      <c r="B36" s="402" t="s">
        <v>359</v>
      </c>
      <c r="C36" s="395"/>
      <c r="D36" s="395"/>
    </row>
    <row r="37" spans="1:4" x14ac:dyDescent="0.2">
      <c r="A37" s="398"/>
      <c r="B37" s="403"/>
      <c r="C37" s="395"/>
      <c r="D37" s="395"/>
    </row>
    <row r="38" spans="1:4" x14ac:dyDescent="0.2">
      <c r="A38" s="398"/>
      <c r="B38" s="399" t="s">
        <v>360</v>
      </c>
      <c r="C38" s="395"/>
      <c r="D38" s="395"/>
    </row>
    <row r="39" spans="1:4" x14ac:dyDescent="0.2">
      <c r="A39" s="398" t="s">
        <v>361</v>
      </c>
      <c r="B39" s="402" t="s">
        <v>362</v>
      </c>
      <c r="C39" s="395"/>
      <c r="D39" s="395"/>
    </row>
    <row r="40" spans="1:4" x14ac:dyDescent="0.2">
      <c r="A40" s="398"/>
      <c r="B40" s="404" t="s">
        <v>363</v>
      </c>
      <c r="C40" s="395"/>
      <c r="D40" s="395"/>
    </row>
    <row r="41" spans="1:4" x14ac:dyDescent="0.2">
      <c r="A41" s="398"/>
      <c r="B41" s="404" t="s">
        <v>792</v>
      </c>
      <c r="C41" s="395"/>
      <c r="D41" s="395"/>
    </row>
    <row r="42" spans="1:4" x14ac:dyDescent="0.2">
      <c r="A42" s="398"/>
      <c r="B42" s="404" t="s">
        <v>793</v>
      </c>
      <c r="C42" s="395"/>
      <c r="D42" s="395"/>
    </row>
    <row r="43" spans="1:4" ht="12" thickBot="1" x14ac:dyDescent="0.25">
      <c r="A43" s="405"/>
      <c r="B43" s="406"/>
      <c r="C43" s="395"/>
      <c r="D43" s="395"/>
    </row>
    <row r="44" spans="1:4" x14ac:dyDescent="0.2">
      <c r="A44" s="395"/>
      <c r="B44" s="395"/>
      <c r="C44" s="395"/>
      <c r="D44" s="395"/>
    </row>
    <row r="45" spans="1:4" x14ac:dyDescent="0.2">
      <c r="A45" s="395" t="s">
        <v>133</v>
      </c>
      <c r="B45" s="395"/>
      <c r="C45" s="395"/>
      <c r="D45" s="395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hyperlinks>
    <hyperlink ref="A28:B28" location="'Notas VHP'!A7" display="VHP-01" xr:uid="{00000000-0004-0000-0800-000000000000}"/>
    <hyperlink ref="A29:B29" location="VHP!A12" display="VHP-02" xr:uid="{00000000-0004-0000-0800-000001000000}"/>
    <hyperlink ref="A30:B30" location="EFE!A6" display="EFE-01" xr:uid="{00000000-0004-0000-0800-000002000000}"/>
    <hyperlink ref="A31:B31" location="EFE!A18" display="EFE-02" xr:uid="{00000000-0004-0000-0800-000003000000}"/>
    <hyperlink ref="A32:B32" location="EFE!A44" display="EFE-03" xr:uid="{00000000-0004-0000-0800-000004000000}"/>
    <hyperlink ref="A35:B35" location="Conciliacion_Ig!B6" display="Conciliacion_Ig" xr:uid="{00000000-0004-0000-0800-000005000000}"/>
    <hyperlink ref="A36:B36" location="Conciliacion_Eg!B5" display="Conciliacion_Eg" xr:uid="{00000000-0004-0000-0800-000006000000}"/>
    <hyperlink ref="B39" location="Memoria!A8" display="CONTABLES" xr:uid="{00000000-0004-0000-0800-000007000000}"/>
    <hyperlink ref="B40" location="Memoria!A37" display="PRESUPUESTARIAS" xr:uid="{00000000-0004-0000-0800-000008000000}"/>
    <hyperlink ref="A10" location="'Notas ACT'!A7" display="ACT-01" xr:uid="{00000000-0004-0000-0800-000009000000}"/>
    <hyperlink ref="A11" location="'Notas ACT'!A92" display="ACT-02" xr:uid="{00000000-0004-0000-0800-00000A000000}"/>
    <hyperlink ref="A12" location="'Notas ESF'!A7" display="ESF-01" xr:uid="{00000000-0004-0000-0800-00000B000000}"/>
    <hyperlink ref="A13" location="'Notas ESF'!A13" display="ESF-02" xr:uid="{00000000-0004-0000-0800-00000C000000}"/>
    <hyperlink ref="A14" location="'Notas ESF'!A18" display="ESF-03" xr:uid="{00000000-0004-0000-0800-00000D000000}"/>
    <hyperlink ref="A15" location="'Notas ESF'!A30" display="ESF-04" xr:uid="{00000000-0004-0000-0800-00000E000000}"/>
    <hyperlink ref="A16" location="'Notas ESF'!A39" display="ESF-05" xr:uid="{00000000-0004-0000-0800-00000F000000}"/>
    <hyperlink ref="A17" location="'Notas ESF'!A44" display="ESF-06" xr:uid="{00000000-0004-0000-0800-000010000000}"/>
    <hyperlink ref="A18" location="'Notas ESF'!A48" display="ESF-07" xr:uid="{00000000-0004-0000-0800-000011000000}"/>
    <hyperlink ref="A19" location="'Notas ESF'!A54" display="ESF-08" xr:uid="{00000000-0004-0000-0800-000012000000}"/>
    <hyperlink ref="A20" location="'Notas ESF'!A74" display="ESF-09" xr:uid="{00000000-0004-0000-0800-000013000000}"/>
    <hyperlink ref="A21" location="'Notas ESF'!A90" display="ESF-10" xr:uid="{00000000-0004-0000-0800-000014000000}"/>
    <hyperlink ref="A22" location="'Notas ESF'!A96" display="ESF-11" xr:uid="{00000000-0004-0000-0800-000015000000}"/>
    <hyperlink ref="A23" location="'Notas ESF'!A108" display="ESF-12" xr:uid="{00000000-0004-0000-0800-000016000000}"/>
    <hyperlink ref="A24" location="'Notas ESF'!A125" display="ESF-13" xr:uid="{00000000-0004-0000-0800-000017000000}"/>
    <hyperlink ref="A25" location="'Notas ESF'!A142" display="ESF-14" xr:uid="{00000000-0004-0000-0800-000018000000}"/>
    <hyperlink ref="B10" location="'Notas ACT'!A7" display="INGRESOS Y OTROS BENEFICIOS" xr:uid="{00000000-0004-0000-0800-000019000000}"/>
    <hyperlink ref="B11" location="'Notas ACT'!A92" display="GASTOS Y OTRAS PERDIDAS" xr:uid="{00000000-0004-0000-0800-00001A000000}"/>
    <hyperlink ref="B12" location="'Notas ESF'!A7" display="FONDOS CON AFECTACIÓN ESPECÍFICA E INVERSIONES FINANCIERAS" xr:uid="{00000000-0004-0000-0800-00001B000000}"/>
    <hyperlink ref="B13" location="'Notas ESF'!A13" display="CONTRIBUCIONES POR RECUPERAR" xr:uid="{00000000-0004-0000-0800-00001C000000}"/>
    <hyperlink ref="B14" location="'Notas ESF'!A18" display="CONTRIBUCIONES POR RECUPERAR CORTO PLAZO" xr:uid="{00000000-0004-0000-0800-00001D000000}"/>
    <hyperlink ref="B15" location="'Notas ESF'!A30" display="BIENES DISPONIBLES PARA SU TRANSFORMACIÓN ESTIMACIONES Y DETERIOROS (INVENTARIOS)" xr:uid="{00000000-0004-0000-0800-00001E000000}"/>
    <hyperlink ref="B16" location="'Notas ESF'!A39" display="ALMACENES" xr:uid="{00000000-0004-0000-0800-00001F000000}"/>
    <hyperlink ref="B17" location="'Notas ESF'!A44" display="FIDEICOMISOS, MANDATOS Y CONTRATOS ANÁLOGOS" xr:uid="{00000000-0004-0000-0800-000020000000}"/>
    <hyperlink ref="B18" location="'Notas ESF'!A48" display="PARTICIPACIONES Y APORTACIONES DE CAPITAL" xr:uid="{00000000-0004-0000-0800-000021000000}"/>
    <hyperlink ref="B19" location="'Notas ESF'!A54" display="BIENES MUEBLES E INMUEBLES" xr:uid="{00000000-0004-0000-0800-000022000000}"/>
    <hyperlink ref="B20" location="'Notas ESF'!A74" display="INTANGIBLES Y DIFERIDOS" xr:uid="{00000000-0004-0000-0800-000023000000}"/>
    <hyperlink ref="B21" location="'Notas ESF'!A90" display="ESTIMACIONES Y DETERIOROS" xr:uid="{00000000-0004-0000-0800-000024000000}"/>
    <hyperlink ref="B22" location="'Notas ESF'!A96" display="OTROS ACTIVOS" xr:uid="{00000000-0004-0000-0800-000025000000}"/>
    <hyperlink ref="B23" location="'Notas ESF'!A108" display="CUENTAS Y DOCUMENTOS POR PAGAR" xr:uid="{00000000-0004-0000-0800-000026000000}"/>
    <hyperlink ref="B24" location="'Notas ESF'!A125" display="FONDOS Y BIENES DE TERCEROS" xr:uid="{00000000-0004-0000-0800-000027000000}"/>
    <hyperlink ref="B25" location="'Notas ESF'!A142" display="PASIVOS DIFERIDOS" xr:uid="{00000000-0004-0000-0800-000028000000}"/>
    <hyperlink ref="B41" location="Memoria!B39" display="INGRESOS" xr:uid="{00000000-0004-0000-0800-000029000000}"/>
    <hyperlink ref="B42" location="Memoria!B48" display="EGRESOS" xr:uid="{00000000-0004-0000-0800-00002A000000}"/>
    <hyperlink ref="B28" location="'Notas VHP'!A7" display="PATRIMONIO CONTRIBUIDO" xr:uid="{00000000-0004-0000-0800-00002B000000}"/>
    <hyperlink ref="A28" location="'Notas VHP'!A7" display="VHP-01" xr:uid="{00000000-0004-0000-0800-00002C000000}"/>
    <hyperlink ref="B29" location="'Notas VHP'!A13" display="PATRIMONIO GENERADO" xr:uid="{00000000-0004-0000-0800-00002D000000}"/>
    <hyperlink ref="A29" location="'Notas VHP'!A13" display="VHP-02" xr:uid="{00000000-0004-0000-0800-00002E000000}"/>
    <hyperlink ref="B30" location="'Notas EFE'!A7" display="EFECTIVO Y EQUIVALENTES" xr:uid="{00000000-0004-0000-0800-00002F000000}"/>
    <hyperlink ref="A30" location="'Notas EFE'!A7" display="EFE-01" xr:uid="{00000000-0004-0000-0800-000030000000}"/>
    <hyperlink ref="B31" location="'Notas EFE'!A19" display="ADQ. DE ACT. DE INVERSIÓN EFECTIVAMENTE PAGADAS" xr:uid="{00000000-0004-0000-0800-000031000000}"/>
    <hyperlink ref="A31" location="'Notas EFE'!A19" display="EFE-02" xr:uid="{00000000-0004-0000-0800-000032000000}"/>
    <hyperlink ref="B32" location="'Notas EFE'!A46" display="CONCILIACION DE FLUJOS DE EFECTIVO NETOS" xr:uid="{00000000-0004-0000-0800-000033000000}"/>
    <hyperlink ref="A32" location="'Notas EFE'!A46" display="EFE-03" xr:uid="{00000000-0004-0000-0800-000034000000}"/>
    <hyperlink ref="A26" location="ESF!A153" display="ESF-15" xr:uid="{00000000-0004-0000-0800-000035000000}"/>
    <hyperlink ref="B26" location="ESF!A153" display="PROVISIONES" xr:uid="{00000000-0004-0000-0800-000036000000}"/>
    <hyperlink ref="A27" location="ESF!A165" display="ESF-16" xr:uid="{00000000-0004-0000-0800-000037000000}"/>
    <hyperlink ref="B27" location="ESF!A165" display="OTROS PASIVOS" xr:uid="{00000000-0004-0000-0800-000038000000}"/>
    <hyperlink ref="A26:B26" location="'Notas ESF'!A153" display="ESF-15" xr:uid="{00000000-0004-0000-0800-000039000000}"/>
    <hyperlink ref="A27:B27" location="'Notas ESF'!A165" display="ESF-16" xr:uid="{00000000-0004-0000-0800-00003A000000}"/>
    <hyperlink ref="A35" location="Conciliacion_Ig!B6" display="Conciliacion_Ig" xr:uid="{00000000-0004-0000-0800-00003B000000}"/>
    <hyperlink ref="B35" location="Conciliacion_Ig!B6" display="CONCILIACIÓN ENTRE LOS INGRESOS PRESUPUESTARIOS Y CONTABLES" xr:uid="{00000000-0004-0000-0800-00003C000000}"/>
    <hyperlink ref="A36" location="Conciliacion_Eg!B5" display="Conciliacion_Eg" xr:uid="{00000000-0004-0000-0800-00003D000000}"/>
    <hyperlink ref="B36" location="Conciliacion_Eg!B5" display="CONCILIACIÓN ENTRE LOS EGRESOS PRESUPUESTARIOS Y LOS GASTOS CONTABLES" xr:uid="{00000000-0004-0000-0800-00003E000000}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10</vt:i4>
      </vt:variant>
    </vt:vector>
  </HeadingPairs>
  <TitlesOfParts>
    <vt:vector size="61" baseType="lpstr">
      <vt:lpstr>ACT</vt:lpstr>
      <vt:lpstr>ESF</vt:lpstr>
      <vt:lpstr>VHP</vt:lpstr>
      <vt:lpstr>CSF</vt:lpstr>
      <vt:lpstr>EFE</vt:lpstr>
      <vt:lpstr>EAA</vt:lpstr>
      <vt:lpstr>ADP</vt:lpstr>
      <vt:lpstr>IPC</vt:lpstr>
      <vt:lpstr>Notas a los Edos Financieros</vt:lpstr>
      <vt:lpstr>Notas ACT</vt:lpstr>
      <vt:lpstr>Notas ESF</vt:lpstr>
      <vt:lpstr>Notas VHP</vt:lpstr>
      <vt:lpstr>Notas EFE</vt:lpstr>
      <vt:lpstr>Conciliacion_Ig</vt:lpstr>
      <vt:lpstr>Conciliacion_Eg</vt:lpstr>
      <vt:lpstr>Memoria</vt:lpstr>
      <vt:lpstr>EAI</vt:lpstr>
      <vt:lpstr>EAI-C</vt:lpstr>
      <vt:lpstr>EAE-COG</vt:lpstr>
      <vt:lpstr>EAE-CA</vt:lpstr>
      <vt:lpstr>EAE-CTG</vt:lpstr>
      <vt:lpstr>EAE-CFG</vt:lpstr>
      <vt:lpstr>ENT</vt:lpstr>
      <vt:lpstr>IND</vt:lpstr>
      <vt:lpstr>FFF</vt:lpstr>
      <vt:lpstr>GCP</vt:lpstr>
      <vt:lpstr>PPI</vt:lpstr>
      <vt:lpstr>INR</vt:lpstr>
      <vt:lpstr>RBM</vt:lpstr>
      <vt:lpstr>RBI</vt:lpstr>
      <vt:lpstr>CBP</vt:lpstr>
      <vt:lpstr>DGF</vt:lpstr>
      <vt:lpstr>REB</vt:lpstr>
      <vt:lpstr>IAL</vt:lpstr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Guia</vt:lpstr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ACT!Área_de_impresión</vt:lpstr>
      <vt:lpstr>ADP!Área_de_impresión</vt:lpstr>
      <vt:lpstr>CSF!Área_de_impresión</vt:lpstr>
      <vt:lpstr>EAA!Área_de_impresión</vt:lpstr>
      <vt:lpstr>'EAI-C'!Área_de_impresión</vt:lpstr>
      <vt:lpstr>ESF!Área_de_impresión</vt:lpstr>
      <vt:lpstr>'Notas de Disciplina Financiera'!Área_de_impresión</vt:lpstr>
      <vt:lpstr>RBM!Área_de_impresión</vt:lpstr>
      <vt:lpstr>VHP!Área_de_impresión</vt:lpstr>
      <vt:lpstr>RBM!Títulos_a_imprimir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ALICIA ORTIZ CASTELLANOS</dc:creator>
  <cp:lastModifiedBy>IECG</cp:lastModifiedBy>
  <cp:lastPrinted>2021-01-08T03:56:23Z</cp:lastPrinted>
  <dcterms:created xsi:type="dcterms:W3CDTF">2020-11-17T16:29:02Z</dcterms:created>
  <dcterms:modified xsi:type="dcterms:W3CDTF">2026-02-23T22:45:32Z</dcterms:modified>
</cp:coreProperties>
</file>